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phcc.sharepoint.com/Foundation/Projects/Web Site Upkeep/2020 Upkeep/Tools Page/"/>
    </mc:Choice>
  </mc:AlternateContent>
  <xr:revisionPtr revIDLastSave="4" documentId="8_{31F5F087-EFAD-4046-9E56-2520123D66E0}" xr6:coauthVersionLast="45" xr6:coauthVersionMax="45" xr10:uidLastSave="{4E93B1AA-3B1C-40D2-A78B-646DF42B83D8}"/>
  <bookViews>
    <workbookView xWindow="-108" yWindow="-108" windowWidth="23256" windowHeight="12576" xr2:uid="{00000000-000D-0000-FFFF-FFFF00000000}"/>
  </bookViews>
  <sheets>
    <sheet name="Your Rev Projection" sheetId="4" r:id="rId1"/>
    <sheet name="Your Immediate COVID-19 Changes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2" i="5" l="1"/>
  <c r="N53" i="5" s="1"/>
  <c r="N54" i="5" s="1"/>
  <c r="N55" i="5" s="1"/>
  <c r="M53" i="5"/>
  <c r="M54" i="5" s="1"/>
  <c r="M55" i="5" s="1"/>
  <c r="M52" i="5"/>
  <c r="G47" i="5" l="1"/>
  <c r="G49" i="5" s="1"/>
  <c r="T24" i="5"/>
  <c r="G27" i="5"/>
  <c r="T35" i="5"/>
  <c r="T36" i="5"/>
  <c r="T37" i="5"/>
  <c r="T39" i="5"/>
  <c r="T41" i="5"/>
  <c r="T46" i="5"/>
  <c r="T87" i="5"/>
  <c r="T86" i="5"/>
  <c r="T85" i="5"/>
  <c r="T84" i="5"/>
  <c r="R45" i="5"/>
  <c r="Q45" i="5"/>
  <c r="P45" i="5"/>
  <c r="O45" i="5"/>
  <c r="N45" i="5"/>
  <c r="M45" i="5"/>
  <c r="L45" i="5"/>
  <c r="L47" i="5" s="1"/>
  <c r="K45" i="5"/>
  <c r="J45" i="5"/>
  <c r="I45" i="5"/>
  <c r="H45" i="5"/>
  <c r="G45" i="5"/>
  <c r="D45" i="5"/>
  <c r="C45" i="5"/>
  <c r="E43" i="5"/>
  <c r="T43" i="5" s="1"/>
  <c r="E42" i="5"/>
  <c r="T42" i="5" s="1"/>
  <c r="E41" i="5"/>
  <c r="E40" i="5"/>
  <c r="T40" i="5" s="1"/>
  <c r="E39" i="5"/>
  <c r="E38" i="5"/>
  <c r="T38" i="5" s="1"/>
  <c r="E37" i="5"/>
  <c r="R34" i="5"/>
  <c r="Q34" i="5"/>
  <c r="N34" i="5"/>
  <c r="L34" i="5"/>
  <c r="K34" i="5"/>
  <c r="J34" i="5"/>
  <c r="I34" i="5"/>
  <c r="H34" i="5"/>
  <c r="G34" i="5"/>
  <c r="D34" i="5"/>
  <c r="C34" i="5"/>
  <c r="E32" i="5"/>
  <c r="R32" i="5" s="1"/>
  <c r="M34" i="5"/>
  <c r="E31" i="5"/>
  <c r="T31" i="5" s="1"/>
  <c r="E30" i="5"/>
  <c r="R27" i="5"/>
  <c r="Q27" i="5"/>
  <c r="P27" i="5"/>
  <c r="N27" i="5"/>
  <c r="L27" i="5"/>
  <c r="H27" i="5"/>
  <c r="D27" i="5"/>
  <c r="D47" i="5" s="1"/>
  <c r="C27" i="5"/>
  <c r="C47" i="5" s="1"/>
  <c r="E25" i="5"/>
  <c r="E24" i="5"/>
  <c r="K24" i="5" s="1"/>
  <c r="O23" i="5"/>
  <c r="E23" i="5"/>
  <c r="T23" i="5" s="1"/>
  <c r="E22" i="5"/>
  <c r="E21" i="5"/>
  <c r="E20" i="5"/>
  <c r="T20" i="5" s="1"/>
  <c r="E19" i="5"/>
  <c r="G7" i="5"/>
  <c r="L4" i="5"/>
  <c r="L4" i="4"/>
  <c r="G7" i="4"/>
  <c r="H45" i="4"/>
  <c r="I45" i="4"/>
  <c r="J45" i="4"/>
  <c r="K45" i="4"/>
  <c r="L45" i="4"/>
  <c r="M45" i="4"/>
  <c r="N45" i="4"/>
  <c r="O45" i="4"/>
  <c r="P45" i="4"/>
  <c r="Q45" i="4"/>
  <c r="R45" i="4"/>
  <c r="G45" i="4"/>
  <c r="D45" i="4"/>
  <c r="C45" i="4"/>
  <c r="E38" i="4"/>
  <c r="T38" i="4" s="1"/>
  <c r="E39" i="4"/>
  <c r="T39" i="4" s="1"/>
  <c r="E40" i="4"/>
  <c r="T40" i="4" s="1"/>
  <c r="E41" i="4"/>
  <c r="T41" i="4" s="1"/>
  <c r="E42" i="4"/>
  <c r="T42" i="4" s="1"/>
  <c r="E43" i="4"/>
  <c r="T43" i="4" s="1"/>
  <c r="T33" i="4"/>
  <c r="T84" i="4"/>
  <c r="T85" i="4"/>
  <c r="T86" i="4"/>
  <c r="T87" i="4"/>
  <c r="E37" i="4"/>
  <c r="T37" i="4" s="1"/>
  <c r="H34" i="4"/>
  <c r="I34" i="4"/>
  <c r="J34" i="4"/>
  <c r="K34" i="4"/>
  <c r="L34" i="4"/>
  <c r="N34" i="4"/>
  <c r="Q34" i="4"/>
  <c r="R34" i="4"/>
  <c r="G34" i="4"/>
  <c r="D34" i="4"/>
  <c r="H27" i="4"/>
  <c r="H47" i="4" s="1"/>
  <c r="L27" i="4"/>
  <c r="L47" i="4" s="1"/>
  <c r="M27" i="4"/>
  <c r="M47" i="4" s="1"/>
  <c r="N27" i="4"/>
  <c r="N47" i="4" s="1"/>
  <c r="N49" i="4" s="1"/>
  <c r="P27" i="4"/>
  <c r="Q27" i="4"/>
  <c r="Q47" i="4" s="1"/>
  <c r="R27" i="4"/>
  <c r="R47" i="4" s="1"/>
  <c r="R49" i="4" s="1"/>
  <c r="G27" i="4"/>
  <c r="G47" i="4" s="1"/>
  <c r="D27" i="4"/>
  <c r="C27" i="4"/>
  <c r="E22" i="4"/>
  <c r="K22" i="4" s="1"/>
  <c r="E23" i="4"/>
  <c r="O23" i="4" s="1"/>
  <c r="O27" i="4" s="1"/>
  <c r="E24" i="4"/>
  <c r="I24" i="4" s="1"/>
  <c r="E25" i="4"/>
  <c r="J25" i="4" s="1"/>
  <c r="E19" i="4"/>
  <c r="T19" i="4" s="1"/>
  <c r="C34" i="4"/>
  <c r="E32" i="4"/>
  <c r="E31" i="4"/>
  <c r="M31" i="4" s="1"/>
  <c r="M34" i="4" s="1"/>
  <c r="E30" i="4"/>
  <c r="O30" i="4" s="1"/>
  <c r="O34" i="4" s="1"/>
  <c r="E21" i="4"/>
  <c r="I21" i="4" s="1"/>
  <c r="E20" i="4"/>
  <c r="T20" i="4" s="1"/>
  <c r="E27" i="5" l="1"/>
  <c r="N47" i="5"/>
  <c r="O47" i="4"/>
  <c r="O49" i="4" s="1"/>
  <c r="T19" i="5"/>
  <c r="H47" i="5"/>
  <c r="H49" i="5" s="1"/>
  <c r="C47" i="4"/>
  <c r="Q47" i="5"/>
  <c r="D47" i="4"/>
  <c r="R47" i="5"/>
  <c r="R49" i="5" s="1"/>
  <c r="T32" i="5"/>
  <c r="T45" i="5"/>
  <c r="L49" i="5"/>
  <c r="Q49" i="4"/>
  <c r="L49" i="4"/>
  <c r="H49" i="4"/>
  <c r="M49" i="4"/>
  <c r="G49" i="4"/>
  <c r="N49" i="5"/>
  <c r="Q49" i="5"/>
  <c r="P34" i="5"/>
  <c r="P47" i="5" s="1"/>
  <c r="K22" i="5"/>
  <c r="T22" i="5" s="1"/>
  <c r="O30" i="5"/>
  <c r="O34" i="5" s="1"/>
  <c r="T34" i="5" s="1"/>
  <c r="E34" i="5"/>
  <c r="K21" i="5"/>
  <c r="T21" i="5" s="1"/>
  <c r="M25" i="5"/>
  <c r="T25" i="5" s="1"/>
  <c r="E45" i="5"/>
  <c r="O27" i="5"/>
  <c r="I27" i="4"/>
  <c r="I47" i="4" s="1"/>
  <c r="I49" i="4" s="1"/>
  <c r="E45" i="4"/>
  <c r="T45" i="4" s="1"/>
  <c r="T31" i="4"/>
  <c r="T23" i="4"/>
  <c r="E34" i="4"/>
  <c r="T30" i="4"/>
  <c r="T22" i="4"/>
  <c r="T25" i="4"/>
  <c r="T21" i="4"/>
  <c r="T24" i="4"/>
  <c r="E27" i="4"/>
  <c r="K27" i="4"/>
  <c r="K47" i="4" s="1"/>
  <c r="K49" i="4" s="1"/>
  <c r="J27" i="4"/>
  <c r="J47" i="4" s="1"/>
  <c r="J49" i="4" s="1"/>
  <c r="P32" i="4"/>
  <c r="T32" i="4" s="1"/>
  <c r="E47" i="5" l="1"/>
  <c r="E47" i="4"/>
  <c r="T30" i="5"/>
  <c r="P49" i="5"/>
  <c r="O47" i="5"/>
  <c r="O49" i="5" s="1"/>
  <c r="M27" i="5"/>
  <c r="I27" i="5"/>
  <c r="I47" i="5" s="1"/>
  <c r="K27" i="5"/>
  <c r="J27" i="5"/>
  <c r="T27" i="4"/>
  <c r="T34" i="4"/>
  <c r="P34" i="4"/>
  <c r="M49" i="5" l="1"/>
  <c r="M47" i="5"/>
  <c r="J47" i="5"/>
  <c r="T47" i="5" s="1"/>
  <c r="P47" i="4"/>
  <c r="P49" i="4" s="1"/>
  <c r="K47" i="5"/>
  <c r="K49" i="5" s="1"/>
  <c r="T27" i="5"/>
  <c r="I49" i="5"/>
  <c r="T47" i="4" l="1"/>
  <c r="J49" i="5"/>
</calcChain>
</file>

<file path=xl/sharedStrings.xml><?xml version="1.0" encoding="utf-8"?>
<sst xmlns="http://schemas.openxmlformats.org/spreadsheetml/2006/main" count="144" uniqueCount="83">
  <si>
    <t>Revenue Forecast</t>
  </si>
  <si>
    <t>12-month Rolling Revenue Projection</t>
  </si>
  <si>
    <t>Division:</t>
  </si>
  <si>
    <t>Commercial</t>
  </si>
  <si>
    <t>Open Contracts</t>
  </si>
  <si>
    <t>Contract Amt</t>
  </si>
  <si>
    <t>Gross Revenue</t>
  </si>
  <si>
    <t>Current Mo.</t>
  </si>
  <si>
    <t>Job #</t>
  </si>
  <si>
    <t>Job Name</t>
  </si>
  <si>
    <r>
      <t xml:space="preserve">+ </t>
    </r>
    <r>
      <rPr>
        <b/>
        <sz val="10"/>
        <color rgb="FFFF0000"/>
        <rFont val="Arial"/>
        <family val="2"/>
      </rPr>
      <t>Approved</t>
    </r>
    <r>
      <rPr>
        <b/>
        <sz val="10"/>
        <rFont val="Arial"/>
        <family val="2"/>
      </rPr>
      <t xml:space="preserve"> COs</t>
    </r>
  </si>
  <si>
    <t>Earned to Date</t>
  </si>
  <si>
    <t>Remaining</t>
  </si>
  <si>
    <t>CEN002</t>
  </si>
  <si>
    <t>Centre St Professional</t>
  </si>
  <si>
    <t>CEN003</t>
  </si>
  <si>
    <t>Centre Sq. Retail</t>
  </si>
  <si>
    <t>HIN002</t>
  </si>
  <si>
    <t>Hinman Trade Center</t>
  </si>
  <si>
    <t>SOU002</t>
  </si>
  <si>
    <t>South Haven Public School</t>
  </si>
  <si>
    <t>STR005</t>
  </si>
  <si>
    <t>Stryker Medical</t>
  </si>
  <si>
    <t>M43002</t>
  </si>
  <si>
    <t>M43 Retail C</t>
  </si>
  <si>
    <t>MEI001</t>
  </si>
  <si>
    <t>Meijer Store 119</t>
  </si>
  <si>
    <t>Total Open Jobs</t>
  </si>
  <si>
    <t>Booked Jobs - Not Started</t>
  </si>
  <si>
    <t>FAM002</t>
  </si>
  <si>
    <t>Family Health</t>
  </si>
  <si>
    <t>FUL001</t>
  </si>
  <si>
    <t>Full City Café</t>
  </si>
  <si>
    <t>PAP001</t>
  </si>
  <si>
    <t>Papa Murphy's</t>
  </si>
  <si>
    <t>Total Booked Jobs</t>
  </si>
  <si>
    <r>
      <t xml:space="preserve">Proposed Projects - High Probability of Getting (80% sure) </t>
    </r>
    <r>
      <rPr>
        <b/>
        <sz val="10"/>
        <color rgb="FFFF0000"/>
        <rFont val="Arial"/>
        <family val="2"/>
      </rPr>
      <t>Use 70% of Revenue</t>
    </r>
  </si>
  <si>
    <t>Richland Bible Church</t>
  </si>
  <si>
    <t>Total Proposed Jobs</t>
  </si>
  <si>
    <t xml:space="preserve">Total </t>
  </si>
  <si>
    <t>Example:</t>
  </si>
  <si>
    <t>Net Revenue Required Per Month to Have a Viable Operation</t>
  </si>
  <si>
    <t>Total</t>
  </si>
  <si>
    <t>Projected Revenue = the actual value of the work performed including: Direct Costs + Indirect Costs + Proft</t>
  </si>
  <si>
    <t>Step #1:</t>
  </si>
  <si>
    <t>Revenue Projections are NOT representative of front-loading or overbilling.  Revenue is the real value of the work perfomed.</t>
  </si>
  <si>
    <t>Project your anticipated revenue over the duration of the job.  This must be schedule-driven.</t>
  </si>
  <si>
    <t>Must sell and install this much good work, that will produce revenues in the appropriate months to ensure division viability!</t>
  </si>
  <si>
    <t>Do this for three different sets of jobs in your firm:</t>
  </si>
  <si>
    <t>1. Open contracts - Jobs already in progress - project the balance of the revenue to be earned.</t>
  </si>
  <si>
    <t xml:space="preserve">2.  Booked jobs not yet started - project the expected revenue to be earned over the course of the job. </t>
  </si>
  <si>
    <t>3. Bid jobs, not yet awarded, that you believe have a high probability of being awarded.</t>
  </si>
  <si>
    <t>Months of Revenue Remaining</t>
  </si>
  <si>
    <t>Amount of Revenue Remaining to Be Earned</t>
  </si>
  <si>
    <t>Great Amercian Tower</t>
  </si>
  <si>
    <t>Ritz Carlton - La Jolla</t>
  </si>
  <si>
    <t>Ximed Medical Office Bulding</t>
  </si>
  <si>
    <t>Four Seasons Hotel - Aviara</t>
  </si>
  <si>
    <t>Kaiser Permanente Eastlake</t>
  </si>
  <si>
    <t>Pac Center - NBC</t>
  </si>
  <si>
    <t>Required Annual Revenue</t>
  </si>
  <si>
    <t>Months</t>
  </si>
  <si>
    <t>Req. Rev. Month</t>
  </si>
  <si>
    <r>
      <rPr>
        <b/>
        <sz val="12"/>
        <color rgb="FFFF0000"/>
        <rFont val="Arial"/>
        <family val="2"/>
      </rPr>
      <t>Pre-COVID-19</t>
    </r>
    <r>
      <rPr>
        <b/>
        <sz val="12"/>
        <rFont val="Arial"/>
        <family val="2"/>
      </rPr>
      <t xml:space="preserve">: Projected Revenue Forecast - 12-month Rolling Forecast </t>
    </r>
  </si>
  <si>
    <t>Monthly Required Revenue: Over/Under</t>
  </si>
  <si>
    <t>Step #2:</t>
  </si>
  <si>
    <t>Project your changes to projected revenue based on COVID-19 &amp; Economy 2020/2021 fall-out.</t>
  </si>
  <si>
    <t>Most Common Changes:</t>
  </si>
  <si>
    <t>1. Open contracts - Delays caused by project shutdown or slowdown.  Acceleration caused by opportuntistic customers, e.g. School Corps.</t>
  </si>
  <si>
    <t>2. Booked jobs not yet started - Projects delayed or put on hold.  Projects accelerated.</t>
  </si>
  <si>
    <t>3. Bid jobs, not yet awarded, that you believe have a high probability of being awarded. - Projects delayed or cancelled.</t>
  </si>
  <si>
    <t>Step #3:</t>
  </si>
  <si>
    <t>Identify any projected revenue shortfalls or overages.</t>
  </si>
  <si>
    <t>1. Determine if a modification in field workforce, office staff, or management is required and adjust accordingly.</t>
  </si>
  <si>
    <t>2. Identify marketing and sales opportuntites specifically chosen to respond to your revenue projection.</t>
  </si>
  <si>
    <t>3. Closely examine your projected cash flows (remember you typically have a 60-day lag). Identify required cash and determine strategy to achieve it.</t>
  </si>
  <si>
    <t>Business Plan for Division = $7,000,000 Annual Gross Revenue @ 20% Gross Margin (25% Gross Mark-up)</t>
  </si>
  <si>
    <t>Earned Revenue</t>
  </si>
  <si>
    <t>Direct Cost</t>
  </si>
  <si>
    <t>Indirect Cost</t>
  </si>
  <si>
    <t>Profit</t>
  </si>
  <si>
    <t>ER</t>
  </si>
  <si>
    <t xml:space="preserve">For informational purposes only, use at your own risk.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</si>
</sst>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0.00;[Red]0.00"/>
    <numFmt numFmtId="165" formatCode="&quot;$&quot;#,##0"/>
  </numFmts>
  <fonts count="19" x14ac:knownFonts="1">
    <font>
      <sz val="10"/>
      <color rgb="FF000000"/>
      <name val="Arial"/>
    </font>
    <font>
      <b/>
      <sz val="12"/>
      <name val="Arial"/>
      <family val="2"/>
    </font>
    <font>
      <sz val="8"/>
      <name val="Arial"/>
      <family val="2"/>
    </font>
    <font>
      <i/>
      <sz val="10"/>
      <color rgb="FF0000FF"/>
      <name val="Arial"/>
      <family val="2"/>
    </font>
    <font>
      <i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2"/>
      <color rgb="FF008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rgb="FF0000FF"/>
      <name val="Arial"/>
      <family val="2"/>
    </font>
    <font>
      <b/>
      <sz val="12"/>
      <color rgb="FF008000"/>
      <name val="Arial"/>
      <family val="2"/>
    </font>
    <font>
      <b/>
      <sz val="12"/>
      <color rgb="FFFF0000"/>
      <name val="Arial"/>
      <family val="2"/>
    </font>
    <font>
      <b/>
      <i/>
      <sz val="10"/>
      <color rgb="FFFF0000"/>
      <name val="Arial"/>
      <family val="2"/>
    </font>
    <font>
      <b/>
      <i/>
      <sz val="10"/>
      <color rgb="FF3366FF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2" borderId="1" xfId="0" applyFont="1" applyFill="1" applyBorder="1"/>
    <xf numFmtId="0" fontId="8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/>
    </xf>
    <xf numFmtId="17" fontId="7" fillId="0" borderId="0" xfId="0" applyNumberFormat="1" applyFont="1" applyAlignment="1">
      <alignment horizontal="center"/>
    </xf>
    <xf numFmtId="17" fontId="7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7" fillId="2" borderId="1" xfId="0" applyNumberFormat="1" applyFont="1" applyFill="1" applyBorder="1" applyAlignment="1">
      <alignment horizontal="center"/>
    </xf>
    <xf numFmtId="38" fontId="7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3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3" fontId="7" fillId="0" borderId="1" xfId="0" applyNumberFormat="1" applyFont="1" applyFill="1" applyBorder="1" applyAlignment="1">
      <alignment horizontal="center"/>
    </xf>
    <xf numFmtId="3" fontId="13" fillId="0" borderId="0" xfId="0" applyNumberFormat="1" applyFont="1" applyAlignment="1">
      <alignment horizontal="center"/>
    </xf>
    <xf numFmtId="3" fontId="14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/>
    <xf numFmtId="0" fontId="8" fillId="0" borderId="0" xfId="0" applyFont="1" applyAlignment="1">
      <alignment horizontal="center" wrapText="1"/>
    </xf>
    <xf numFmtId="38" fontId="13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1" fontId="13" fillId="0" borderId="0" xfId="0" applyNumberFormat="1" applyFont="1"/>
    <xf numFmtId="165" fontId="0" fillId="0" borderId="0" xfId="0" applyNumberFormat="1"/>
    <xf numFmtId="165" fontId="13" fillId="0" borderId="0" xfId="0" applyNumberFormat="1" applyFont="1"/>
    <xf numFmtId="0" fontId="15" fillId="0" borderId="0" xfId="0" applyFont="1"/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65" fontId="13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 wrapText="1"/>
    </xf>
    <xf numFmtId="38" fontId="7" fillId="0" borderId="0" xfId="0" applyNumberFormat="1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6" fontId="17" fillId="0" borderId="0" xfId="0" applyNumberFormat="1" applyFont="1" applyAlignment="1">
      <alignment horizontal="center" vertical="center"/>
    </xf>
    <xf numFmtId="3" fontId="7" fillId="3" borderId="0" xfId="0" applyNumberFormat="1" applyFont="1" applyFill="1" applyAlignment="1">
      <alignment horizontal="center" vertical="center"/>
    </xf>
    <xf numFmtId="3" fontId="7" fillId="4" borderId="0" xfId="0" applyNumberFormat="1" applyFont="1" applyFill="1" applyAlignment="1">
      <alignment horizontal="center"/>
    </xf>
    <xf numFmtId="3" fontId="7" fillId="5" borderId="0" xfId="0" applyNumberFormat="1" applyFont="1" applyFill="1" applyAlignment="1">
      <alignment horizontal="center"/>
    </xf>
    <xf numFmtId="0" fontId="0" fillId="5" borderId="0" xfId="0" applyFill="1" applyAlignment="1">
      <alignment horizontal="center"/>
    </xf>
    <xf numFmtId="3" fontId="7" fillId="6" borderId="0" xfId="0" applyNumberFormat="1" applyFont="1" applyFill="1" applyAlignment="1">
      <alignment horizontal="center"/>
    </xf>
    <xf numFmtId="38" fontId="7" fillId="6" borderId="0" xfId="0" applyNumberFormat="1" applyFont="1" applyFill="1" applyAlignment="1">
      <alignment horizontal="center"/>
    </xf>
    <xf numFmtId="3" fontId="7" fillId="0" borderId="0" xfId="0" applyNumberFormat="1" applyFont="1" applyAlignment="1">
      <alignment horizontal="right"/>
    </xf>
    <xf numFmtId="9" fontId="0" fillId="0" borderId="0" xfId="0" applyNumberFormat="1"/>
    <xf numFmtId="0" fontId="18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0000"/>
      <color rgb="FFFFCCFF"/>
      <color rgb="FFCCFFCC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B7665-E96C-446C-BF71-B14588B2C350}">
  <dimension ref="A1:AE988"/>
  <sheetViews>
    <sheetView tabSelected="1" zoomScale="120" zoomScaleNormal="120" workbookViewId="0"/>
  </sheetViews>
  <sheetFormatPr defaultColWidth="14.44140625" defaultRowHeight="15" customHeight="1" x14ac:dyDescent="0.25"/>
  <cols>
    <col min="1" max="1" width="11" customWidth="1"/>
    <col min="2" max="2" width="23.77734375" customWidth="1"/>
    <col min="3" max="3" width="15.77734375" customWidth="1"/>
    <col min="4" max="4" width="14.5546875" customWidth="1"/>
    <col min="5" max="5" width="14.77734375" customWidth="1"/>
    <col min="6" max="6" width="1.21875" customWidth="1"/>
    <col min="7" max="7" width="14.5546875" customWidth="1"/>
    <col min="8" max="8" width="13.44140625" customWidth="1"/>
    <col min="9" max="9" width="13.109375" customWidth="1"/>
    <col min="10" max="10" width="13.77734375" customWidth="1"/>
    <col min="11" max="11" width="11.6640625" customWidth="1"/>
    <col min="12" max="12" width="13.21875" customWidth="1"/>
    <col min="13" max="13" width="12" customWidth="1"/>
    <col min="14" max="17" width="12.33203125" customWidth="1"/>
    <col min="18" max="18" width="13" customWidth="1"/>
    <col min="19" max="19" width="1.5546875" customWidth="1"/>
    <col min="20" max="20" width="12.5546875" customWidth="1"/>
    <col min="21" max="21" width="18.21875" customWidth="1"/>
    <col min="22" max="31" width="8" customWidth="1"/>
  </cols>
  <sheetData>
    <row r="1" spans="1:21" ht="15.75" customHeight="1" x14ac:dyDescent="0.3">
      <c r="A1" s="1" t="s">
        <v>0</v>
      </c>
      <c r="G1" s="2">
        <v>1</v>
      </c>
      <c r="H1" s="2">
        <v>2</v>
      </c>
      <c r="I1" s="2">
        <v>3</v>
      </c>
      <c r="J1" s="2">
        <v>4</v>
      </c>
      <c r="K1" s="2">
        <v>5</v>
      </c>
      <c r="L1" s="2">
        <v>6</v>
      </c>
      <c r="M1" s="2">
        <v>7</v>
      </c>
      <c r="N1" s="2">
        <v>8</v>
      </c>
      <c r="O1" s="2">
        <v>9</v>
      </c>
      <c r="P1" s="2">
        <v>10</v>
      </c>
      <c r="Q1" s="2">
        <v>11</v>
      </c>
      <c r="R1" s="2">
        <v>12</v>
      </c>
      <c r="S1" s="2"/>
    </row>
    <row r="2" spans="1:21" ht="15.75" customHeight="1" x14ac:dyDescent="0.3">
      <c r="A2" s="1" t="s">
        <v>1</v>
      </c>
      <c r="I2" s="36" t="s">
        <v>60</v>
      </c>
      <c r="L2" s="34">
        <v>7000000</v>
      </c>
    </row>
    <row r="3" spans="1:21" ht="12.75" customHeight="1" x14ac:dyDescent="0.25">
      <c r="B3" s="3" t="s">
        <v>43</v>
      </c>
      <c r="J3" s="37" t="s">
        <v>61</v>
      </c>
      <c r="L3" s="38">
        <v>12</v>
      </c>
    </row>
    <row r="4" spans="1:21" ht="12.75" customHeight="1" x14ac:dyDescent="0.25">
      <c r="B4" s="4" t="s">
        <v>45</v>
      </c>
      <c r="J4" s="36" t="s">
        <v>62</v>
      </c>
      <c r="L4" s="39">
        <f>L2/L3</f>
        <v>583333.33333333337</v>
      </c>
    </row>
    <row r="5" spans="1:21" ht="12.75" customHeight="1" x14ac:dyDescent="0.25">
      <c r="B5" s="4"/>
    </row>
    <row r="6" spans="1:21" ht="15.6" x14ac:dyDescent="0.3">
      <c r="A6" s="20" t="s">
        <v>40</v>
      </c>
      <c r="B6" s="22" t="s">
        <v>76</v>
      </c>
      <c r="C6" s="12"/>
      <c r="D6" s="12"/>
      <c r="E6" s="12"/>
    </row>
    <row r="7" spans="1:21" ht="15.6" x14ac:dyDescent="0.3">
      <c r="B7" s="22" t="s">
        <v>41</v>
      </c>
      <c r="C7" s="12"/>
      <c r="G7" s="34">
        <f>L2/L3</f>
        <v>583333.33333333337</v>
      </c>
    </row>
    <row r="8" spans="1:21" ht="15.6" x14ac:dyDescent="0.3">
      <c r="A8" s="11"/>
      <c r="B8" s="22" t="s">
        <v>47</v>
      </c>
      <c r="C8" s="12"/>
      <c r="E8" s="12"/>
    </row>
    <row r="9" spans="1:21" ht="12.75" customHeight="1" x14ac:dyDescent="0.25">
      <c r="A9" s="11"/>
      <c r="B9" s="11"/>
      <c r="C9" s="12"/>
      <c r="E9" s="12"/>
    </row>
    <row r="10" spans="1:21" ht="15.6" x14ac:dyDescent="0.3">
      <c r="A10" s="20" t="s">
        <v>44</v>
      </c>
      <c r="B10" s="18" t="s">
        <v>46</v>
      </c>
      <c r="C10" s="12"/>
      <c r="E10" s="12"/>
    </row>
    <row r="11" spans="1:21" ht="13.2" x14ac:dyDescent="0.25">
      <c r="A11" s="11"/>
      <c r="B11" s="18" t="s">
        <v>48</v>
      </c>
      <c r="C11" s="12"/>
      <c r="D11" s="12"/>
    </row>
    <row r="12" spans="1:21" ht="13.2" x14ac:dyDescent="0.25">
      <c r="A12" s="11"/>
      <c r="B12" s="18" t="s">
        <v>49</v>
      </c>
      <c r="C12" s="12"/>
      <c r="D12" s="12"/>
      <c r="E12" s="12"/>
    </row>
    <row r="13" spans="1:21" ht="13.2" x14ac:dyDescent="0.25">
      <c r="A13" s="11"/>
      <c r="B13" s="18" t="s">
        <v>50</v>
      </c>
      <c r="C13" s="12"/>
      <c r="E13" s="12"/>
      <c r="T13" s="27"/>
    </row>
    <row r="14" spans="1:21" ht="13.2" x14ac:dyDescent="0.25">
      <c r="A14" s="11"/>
      <c r="B14" s="18" t="s">
        <v>51</v>
      </c>
      <c r="C14" s="12"/>
      <c r="E14" s="12"/>
      <c r="T14" s="27"/>
    </row>
    <row r="15" spans="1:21" ht="12.75" customHeight="1" x14ac:dyDescent="0.25">
      <c r="B15" s="23"/>
      <c r="T15" s="27"/>
    </row>
    <row r="16" spans="1:21" ht="15.75" customHeight="1" x14ac:dyDescent="0.3">
      <c r="A16" s="1" t="s">
        <v>2</v>
      </c>
      <c r="B16" s="5" t="s">
        <v>3</v>
      </c>
      <c r="F16" s="6"/>
      <c r="G16" s="1" t="s">
        <v>63</v>
      </c>
      <c r="S16" s="6"/>
      <c r="T16" s="28"/>
      <c r="U16" s="7"/>
    </row>
    <row r="17" spans="1:31" ht="53.4" x14ac:dyDescent="0.3">
      <c r="A17" s="1" t="s">
        <v>4</v>
      </c>
      <c r="C17" s="7" t="s">
        <v>5</v>
      </c>
      <c r="D17" s="7" t="s">
        <v>6</v>
      </c>
      <c r="E17" s="7" t="s">
        <v>6</v>
      </c>
      <c r="F17" s="8"/>
      <c r="G17" s="7" t="s">
        <v>7</v>
      </c>
      <c r="S17" s="6"/>
      <c r="T17" s="29" t="s">
        <v>53</v>
      </c>
      <c r="U17" s="29" t="s">
        <v>52</v>
      </c>
    </row>
    <row r="18" spans="1:31" ht="12.75" customHeight="1" x14ac:dyDescent="0.25">
      <c r="A18" s="7" t="s">
        <v>8</v>
      </c>
      <c r="B18" s="7" t="s">
        <v>9</v>
      </c>
      <c r="C18" s="7" t="s">
        <v>10</v>
      </c>
      <c r="D18" s="7" t="s">
        <v>11</v>
      </c>
      <c r="E18" s="7" t="s">
        <v>12</v>
      </c>
      <c r="F18" s="8"/>
      <c r="G18" s="9">
        <v>43952</v>
      </c>
      <c r="H18" s="9">
        <v>43983</v>
      </c>
      <c r="I18" s="9">
        <v>44013</v>
      </c>
      <c r="J18" s="9">
        <v>44044</v>
      </c>
      <c r="K18" s="9">
        <v>44075</v>
      </c>
      <c r="L18" s="9">
        <v>44105</v>
      </c>
      <c r="M18" s="9">
        <v>44136</v>
      </c>
      <c r="N18" s="9">
        <v>44166</v>
      </c>
      <c r="O18" s="9">
        <v>44197</v>
      </c>
      <c r="P18" s="9">
        <v>44228</v>
      </c>
      <c r="Q18" s="9">
        <v>44256</v>
      </c>
      <c r="R18" s="9">
        <v>44287</v>
      </c>
      <c r="S18" s="10"/>
      <c r="T18" s="7"/>
      <c r="U18" s="31"/>
    </row>
    <row r="19" spans="1:31" ht="12.75" customHeight="1" x14ac:dyDescent="0.25">
      <c r="A19" s="11" t="s">
        <v>13</v>
      </c>
      <c r="B19" s="11" t="s">
        <v>14</v>
      </c>
      <c r="C19" s="12">
        <v>11700</v>
      </c>
      <c r="D19" s="12">
        <v>9315</v>
      </c>
      <c r="E19" s="12">
        <f>C19-D19</f>
        <v>2385</v>
      </c>
      <c r="F19" s="13"/>
      <c r="G19" s="12">
        <v>2385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3"/>
      <c r="T19" s="14">
        <f>E19-G19-H19-I19-J19-K19-L19-M19-N19-O19-P19-Q19-R19</f>
        <v>0</v>
      </c>
      <c r="U19" s="31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 spans="1:31" ht="12.75" customHeight="1" x14ac:dyDescent="0.25">
      <c r="A20" s="11" t="s">
        <v>15</v>
      </c>
      <c r="B20" s="11" t="s">
        <v>16</v>
      </c>
      <c r="C20" s="12">
        <v>10152</v>
      </c>
      <c r="D20" s="12">
        <v>1500</v>
      </c>
      <c r="E20" s="12">
        <f>C20-D20</f>
        <v>8652</v>
      </c>
      <c r="F20" s="13"/>
      <c r="G20" s="12">
        <v>6000</v>
      </c>
      <c r="H20" s="12">
        <v>2652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3"/>
      <c r="T20" s="14">
        <f t="shared" ref="T20:T47" si="0">E20-G20-H20-I20-J20-K20-L20-M20-N20-O20-P20-Q20-R20</f>
        <v>0</v>
      </c>
      <c r="U20" s="31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ht="12.75" customHeight="1" x14ac:dyDescent="0.25">
      <c r="A21" s="11" t="s">
        <v>17</v>
      </c>
      <c r="B21" s="11" t="s">
        <v>18</v>
      </c>
      <c r="C21" s="12">
        <v>62142</v>
      </c>
      <c r="D21" s="12">
        <v>19611</v>
      </c>
      <c r="E21" s="12">
        <f>C21-D21</f>
        <v>42531</v>
      </c>
      <c r="F21" s="13"/>
      <c r="G21" s="12">
        <v>15000</v>
      </c>
      <c r="H21" s="12">
        <v>15000</v>
      </c>
      <c r="I21" s="12">
        <f>E21-G21-H21</f>
        <v>12531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3"/>
      <c r="T21" s="14">
        <f t="shared" si="0"/>
        <v>0</v>
      </c>
      <c r="U21" s="31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ht="12.75" customHeight="1" x14ac:dyDescent="0.25">
      <c r="A22" s="11" t="s">
        <v>19</v>
      </c>
      <c r="B22" s="11" t="s">
        <v>20</v>
      </c>
      <c r="C22" s="12">
        <v>1131167</v>
      </c>
      <c r="D22" s="12">
        <v>233000</v>
      </c>
      <c r="E22" s="12">
        <f t="shared" ref="E22:E25" si="1">C22-D22</f>
        <v>898167</v>
      </c>
      <c r="F22" s="13"/>
      <c r="G22" s="12">
        <v>155000</v>
      </c>
      <c r="H22" s="12">
        <v>279000</v>
      </c>
      <c r="I22" s="12">
        <v>303000</v>
      </c>
      <c r="J22" s="12">
        <v>140000</v>
      </c>
      <c r="K22" s="12">
        <f>E22-G22-H22-I22-J22</f>
        <v>21167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3"/>
      <c r="T22" s="14">
        <f t="shared" si="0"/>
        <v>0</v>
      </c>
      <c r="U22" s="31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ht="12.75" customHeight="1" x14ac:dyDescent="0.25">
      <c r="A23" s="11" t="s">
        <v>21</v>
      </c>
      <c r="B23" s="11" t="s">
        <v>22</v>
      </c>
      <c r="C23" s="12">
        <v>3207009</v>
      </c>
      <c r="D23" s="12">
        <v>515000</v>
      </c>
      <c r="E23" s="12">
        <f t="shared" si="1"/>
        <v>2692009</v>
      </c>
      <c r="F23" s="13"/>
      <c r="G23" s="12">
        <v>333000</v>
      </c>
      <c r="H23" s="12">
        <v>360000</v>
      </c>
      <c r="I23" s="12">
        <v>409000</v>
      </c>
      <c r="J23" s="12">
        <v>400000</v>
      </c>
      <c r="K23" s="12">
        <v>320000</v>
      </c>
      <c r="L23" s="12">
        <v>315000</v>
      </c>
      <c r="M23" s="12">
        <v>298000</v>
      </c>
      <c r="N23" s="12">
        <v>250000</v>
      </c>
      <c r="O23" s="12">
        <f>E23-G23-H23-I23-J23-K23-L23-M23-N23</f>
        <v>7009</v>
      </c>
      <c r="P23" s="12">
        <v>0</v>
      </c>
      <c r="Q23" s="12">
        <v>0</v>
      </c>
      <c r="R23" s="12">
        <v>0</v>
      </c>
      <c r="S23" s="13"/>
      <c r="T23" s="14">
        <f t="shared" si="0"/>
        <v>0</v>
      </c>
      <c r="U23" s="31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ht="12.75" customHeight="1" x14ac:dyDescent="0.25">
      <c r="A24" s="11" t="s">
        <v>23</v>
      </c>
      <c r="B24" s="11" t="s">
        <v>24</v>
      </c>
      <c r="C24" s="12">
        <v>13426</v>
      </c>
      <c r="D24" s="12">
        <v>2000</v>
      </c>
      <c r="E24" s="12">
        <f t="shared" si="1"/>
        <v>11426</v>
      </c>
      <c r="F24" s="13"/>
      <c r="G24" s="12">
        <v>2000</v>
      </c>
      <c r="H24" s="12">
        <v>3000</v>
      </c>
      <c r="I24" s="12">
        <f>E24-G24-H24</f>
        <v>6426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3"/>
      <c r="T24" s="14">
        <f t="shared" si="0"/>
        <v>0</v>
      </c>
      <c r="U24" s="31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ht="12.75" customHeight="1" x14ac:dyDescent="0.25">
      <c r="A25" s="11" t="s">
        <v>25</v>
      </c>
      <c r="B25" s="11" t="s">
        <v>26</v>
      </c>
      <c r="C25" s="12">
        <v>111734</v>
      </c>
      <c r="D25" s="12">
        <v>1500</v>
      </c>
      <c r="E25" s="12">
        <f t="shared" si="1"/>
        <v>110234</v>
      </c>
      <c r="F25" s="13"/>
      <c r="G25" s="12">
        <v>10000</v>
      </c>
      <c r="H25" s="12">
        <v>33000</v>
      </c>
      <c r="I25" s="12">
        <v>50000</v>
      </c>
      <c r="J25" s="12">
        <f>E25-G25-H25-I25</f>
        <v>17234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3"/>
      <c r="T25" s="14">
        <f t="shared" si="0"/>
        <v>0</v>
      </c>
      <c r="U25" s="31"/>
      <c r="V25" s="12"/>
      <c r="W25" s="12"/>
      <c r="X25" s="12"/>
      <c r="Y25" s="12"/>
      <c r="Z25" s="12"/>
      <c r="AA25" s="12"/>
      <c r="AB25" s="12"/>
      <c r="AC25" s="12"/>
      <c r="AD25" s="12"/>
      <c r="AE25" s="12"/>
    </row>
    <row r="26" spans="1:31" ht="12.75" customHeight="1" x14ac:dyDescent="0.25">
      <c r="A26" s="11"/>
      <c r="B26" s="11"/>
      <c r="C26" s="12"/>
      <c r="D26" s="12"/>
      <c r="E26" s="12"/>
      <c r="F26" s="13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3"/>
      <c r="T26" s="14"/>
      <c r="U26" s="31"/>
      <c r="V26" s="12"/>
      <c r="W26" s="12"/>
      <c r="X26" s="12"/>
      <c r="Y26" s="12"/>
      <c r="Z26" s="12"/>
      <c r="AA26" s="12"/>
      <c r="AB26" s="12"/>
      <c r="AC26" s="12"/>
      <c r="AD26" s="12"/>
      <c r="AE26" s="12"/>
    </row>
    <row r="27" spans="1:31" ht="15.75" customHeight="1" x14ac:dyDescent="0.3">
      <c r="A27" s="11"/>
      <c r="B27" s="15" t="s">
        <v>27</v>
      </c>
      <c r="C27" s="16">
        <f>SUM(C19:C26)</f>
        <v>4547330</v>
      </c>
      <c r="D27" s="16">
        <f t="shared" ref="D27:E27" si="2">SUM(D19:D26)</f>
        <v>781926</v>
      </c>
      <c r="E27" s="16">
        <f t="shared" si="2"/>
        <v>3765404</v>
      </c>
      <c r="F27" s="13"/>
      <c r="G27" s="25">
        <f>SUM(G19:G26)</f>
        <v>523385</v>
      </c>
      <c r="H27" s="25">
        <f t="shared" ref="H27:R27" si="3">SUM(H19:H26)</f>
        <v>692652</v>
      </c>
      <c r="I27" s="25">
        <f t="shared" si="3"/>
        <v>780957</v>
      </c>
      <c r="J27" s="25">
        <f t="shared" si="3"/>
        <v>557234</v>
      </c>
      <c r="K27" s="25">
        <f t="shared" si="3"/>
        <v>341167</v>
      </c>
      <c r="L27" s="25">
        <f t="shared" si="3"/>
        <v>315000</v>
      </c>
      <c r="M27" s="25">
        <f t="shared" si="3"/>
        <v>298000</v>
      </c>
      <c r="N27" s="25">
        <f t="shared" si="3"/>
        <v>250000</v>
      </c>
      <c r="O27" s="25">
        <f t="shared" si="3"/>
        <v>7009</v>
      </c>
      <c r="P27" s="25">
        <f t="shared" si="3"/>
        <v>0</v>
      </c>
      <c r="Q27" s="25">
        <f t="shared" si="3"/>
        <v>0</v>
      </c>
      <c r="R27" s="25">
        <f t="shared" si="3"/>
        <v>0</v>
      </c>
      <c r="S27" s="13"/>
      <c r="T27" s="30">
        <f>SUM(T19:T26)</f>
        <v>0</v>
      </c>
      <c r="U27" s="31"/>
      <c r="V27" s="12"/>
      <c r="W27" s="12"/>
      <c r="X27" s="12"/>
      <c r="Y27" s="12"/>
      <c r="Z27" s="12"/>
      <c r="AA27" s="12"/>
      <c r="AB27" s="12"/>
      <c r="AC27" s="12"/>
      <c r="AD27" s="12"/>
      <c r="AE27" s="12"/>
    </row>
    <row r="28" spans="1:31" ht="12.75" customHeight="1" x14ac:dyDescent="0.25">
      <c r="A28" s="11"/>
      <c r="B28" s="11"/>
      <c r="C28" s="12"/>
      <c r="D28" s="12"/>
      <c r="E28" s="12"/>
      <c r="F28" s="13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3"/>
      <c r="T28" s="14"/>
      <c r="U28" s="31"/>
      <c r="V28" s="12"/>
      <c r="W28" s="12"/>
      <c r="X28" s="12"/>
      <c r="Y28" s="12"/>
      <c r="Z28" s="12"/>
      <c r="AA28" s="12"/>
      <c r="AB28" s="12"/>
      <c r="AC28" s="12"/>
      <c r="AD28" s="12"/>
      <c r="AE28" s="12"/>
    </row>
    <row r="29" spans="1:31" ht="15.75" customHeight="1" x14ac:dyDescent="0.3">
      <c r="A29" s="17" t="s">
        <v>28</v>
      </c>
      <c r="B29" s="11"/>
      <c r="C29" s="12"/>
      <c r="D29" s="12"/>
      <c r="E29" s="12"/>
      <c r="F29" s="13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3"/>
      <c r="T29" s="14"/>
      <c r="U29" s="31"/>
      <c r="V29" s="12"/>
      <c r="W29" s="12"/>
      <c r="X29" s="12"/>
      <c r="Y29" s="12"/>
      <c r="Z29" s="12"/>
      <c r="AA29" s="12"/>
      <c r="AB29" s="12"/>
      <c r="AC29" s="12"/>
      <c r="AD29" s="12"/>
      <c r="AE29" s="12"/>
    </row>
    <row r="30" spans="1:31" ht="12.75" customHeight="1" x14ac:dyDescent="0.25">
      <c r="A30" s="11" t="s">
        <v>29</v>
      </c>
      <c r="B30" s="11" t="s">
        <v>30</v>
      </c>
      <c r="C30" s="12">
        <v>233558</v>
      </c>
      <c r="D30" s="12">
        <v>0</v>
      </c>
      <c r="E30" s="12">
        <f>C30-D30</f>
        <v>233558</v>
      </c>
      <c r="F30" s="13"/>
      <c r="G30" s="12">
        <v>0</v>
      </c>
      <c r="H30" s="12">
        <v>0</v>
      </c>
      <c r="I30" s="12">
        <v>0</v>
      </c>
      <c r="J30" s="12">
        <v>10000</v>
      </c>
      <c r="K30" s="12">
        <v>30000</v>
      </c>
      <c r="L30" s="12">
        <v>50000</v>
      </c>
      <c r="M30" s="12">
        <v>95000</v>
      </c>
      <c r="N30" s="12">
        <v>35000</v>
      </c>
      <c r="O30" s="12">
        <f>E30-G30-H30-I30-J30-K30-L30-M30-N30</f>
        <v>13558</v>
      </c>
      <c r="P30" s="12">
        <v>0</v>
      </c>
      <c r="Q30" s="12">
        <v>0</v>
      </c>
      <c r="R30" s="24">
        <v>0</v>
      </c>
      <c r="S30" s="13"/>
      <c r="T30" s="14">
        <f t="shared" si="0"/>
        <v>0</v>
      </c>
      <c r="U30" s="31"/>
      <c r="V30" s="12"/>
      <c r="W30" s="12"/>
      <c r="X30" s="12"/>
      <c r="Y30" s="12"/>
      <c r="Z30" s="12"/>
      <c r="AA30" s="12"/>
      <c r="AB30" s="12"/>
      <c r="AC30" s="12"/>
      <c r="AD30" s="12"/>
      <c r="AE30" s="12"/>
    </row>
    <row r="31" spans="1:31" ht="12.75" customHeight="1" x14ac:dyDescent="0.25">
      <c r="A31" s="11" t="s">
        <v>31</v>
      </c>
      <c r="B31" s="11" t="s">
        <v>32</v>
      </c>
      <c r="C31" s="12">
        <v>55800</v>
      </c>
      <c r="D31" s="12">
        <v>0</v>
      </c>
      <c r="E31" s="12">
        <f>C31-D31</f>
        <v>55800</v>
      </c>
      <c r="F31" s="13"/>
      <c r="G31" s="12">
        <v>0</v>
      </c>
      <c r="H31" s="12">
        <v>0</v>
      </c>
      <c r="I31" s="12">
        <v>0</v>
      </c>
      <c r="J31" s="12">
        <v>0</v>
      </c>
      <c r="K31" s="12">
        <v>20000</v>
      </c>
      <c r="L31" s="12">
        <v>18000</v>
      </c>
      <c r="M31" s="12">
        <f>E31-G31-H31-I31-J31-K31-L31</f>
        <v>17800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3"/>
      <c r="T31" s="14">
        <f t="shared" si="0"/>
        <v>0</v>
      </c>
      <c r="U31" s="31"/>
      <c r="V31" s="12"/>
      <c r="W31" s="12"/>
      <c r="X31" s="12"/>
      <c r="Y31" s="12"/>
      <c r="Z31" s="12"/>
      <c r="AA31" s="12"/>
      <c r="AB31" s="12"/>
      <c r="AC31" s="12"/>
      <c r="AD31" s="12"/>
      <c r="AE31" s="12"/>
    </row>
    <row r="32" spans="1:31" ht="12.75" customHeight="1" x14ac:dyDescent="0.25">
      <c r="A32" s="11" t="s">
        <v>33</v>
      </c>
      <c r="B32" s="11" t="s">
        <v>34</v>
      </c>
      <c r="C32" s="12">
        <v>100800</v>
      </c>
      <c r="D32" s="12">
        <v>0</v>
      </c>
      <c r="E32" s="12">
        <f>C32-D32</f>
        <v>100800</v>
      </c>
      <c r="F32" s="13"/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15000</v>
      </c>
      <c r="M32" s="12">
        <v>20000</v>
      </c>
      <c r="N32" s="12">
        <v>30000</v>
      </c>
      <c r="O32" s="12">
        <v>23000</v>
      </c>
      <c r="P32" s="12">
        <f>E32-G32-H32-I32-J32-K32-L32-M32-N32-O32</f>
        <v>12800</v>
      </c>
      <c r="Q32" s="12">
        <v>0</v>
      </c>
      <c r="R32" s="12">
        <v>0</v>
      </c>
      <c r="S32" s="13"/>
      <c r="T32" s="14">
        <f t="shared" si="0"/>
        <v>0</v>
      </c>
      <c r="U32" s="31"/>
      <c r="V32" s="12"/>
      <c r="W32" s="12"/>
      <c r="X32" s="12"/>
      <c r="Y32" s="12"/>
      <c r="Z32" s="12"/>
      <c r="AA32" s="12"/>
      <c r="AB32" s="12"/>
      <c r="AC32" s="12"/>
      <c r="AD32" s="12"/>
      <c r="AE32" s="12"/>
    </row>
    <row r="33" spans="1:31" ht="12.75" customHeight="1" x14ac:dyDescent="0.25">
      <c r="A33" s="11"/>
      <c r="B33" s="11"/>
      <c r="C33" s="12"/>
      <c r="D33" s="12"/>
      <c r="E33" s="12"/>
      <c r="F33" s="13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3"/>
      <c r="T33" s="14">
        <f t="shared" si="0"/>
        <v>0</v>
      </c>
      <c r="U33" s="31"/>
      <c r="V33" s="12"/>
      <c r="W33" s="12"/>
      <c r="X33" s="12"/>
      <c r="Y33" s="12"/>
      <c r="Z33" s="12"/>
      <c r="AA33" s="12"/>
      <c r="AB33" s="12"/>
      <c r="AC33" s="12"/>
      <c r="AD33" s="12"/>
      <c r="AE33" s="12"/>
    </row>
    <row r="34" spans="1:31" ht="15.75" customHeight="1" x14ac:dyDescent="0.3">
      <c r="A34" s="11"/>
      <c r="B34" s="15" t="s">
        <v>35</v>
      </c>
      <c r="C34" s="16">
        <f>SUM(C30:C33)</f>
        <v>390158</v>
      </c>
      <c r="D34" s="16">
        <f t="shared" ref="D34:E34" si="4">SUM(D30:D33)</f>
        <v>0</v>
      </c>
      <c r="E34" s="16">
        <f t="shared" si="4"/>
        <v>390158</v>
      </c>
      <c r="F34" s="13"/>
      <c r="G34" s="25">
        <f>SUM(G30:G33)</f>
        <v>0</v>
      </c>
      <c r="H34" s="25">
        <f t="shared" ref="H34:R34" si="5">SUM(H30:H33)</f>
        <v>0</v>
      </c>
      <c r="I34" s="25">
        <f t="shared" si="5"/>
        <v>0</v>
      </c>
      <c r="J34" s="25">
        <f t="shared" si="5"/>
        <v>10000</v>
      </c>
      <c r="K34" s="25">
        <f t="shared" si="5"/>
        <v>50000</v>
      </c>
      <c r="L34" s="25">
        <f t="shared" si="5"/>
        <v>83000</v>
      </c>
      <c r="M34" s="25">
        <f t="shared" si="5"/>
        <v>132800</v>
      </c>
      <c r="N34" s="25">
        <f t="shared" si="5"/>
        <v>65000</v>
      </c>
      <c r="O34" s="25">
        <f t="shared" si="5"/>
        <v>36558</v>
      </c>
      <c r="P34" s="25">
        <f t="shared" si="5"/>
        <v>12800</v>
      </c>
      <c r="Q34" s="25">
        <f t="shared" si="5"/>
        <v>0</v>
      </c>
      <c r="R34" s="25">
        <f t="shared" si="5"/>
        <v>0</v>
      </c>
      <c r="S34" s="13"/>
      <c r="T34" s="30">
        <f>SUM(T30:T33)</f>
        <v>0</v>
      </c>
      <c r="U34" s="31"/>
      <c r="V34" s="12"/>
      <c r="W34" s="12"/>
      <c r="X34" s="12"/>
      <c r="Y34" s="12"/>
      <c r="Z34" s="12"/>
      <c r="AA34" s="12"/>
      <c r="AB34" s="12"/>
      <c r="AC34" s="12"/>
      <c r="AD34" s="12"/>
      <c r="AE34" s="12"/>
    </row>
    <row r="35" spans="1:31" ht="12.75" customHeight="1" x14ac:dyDescent="0.25">
      <c r="A35" s="11"/>
      <c r="B35" s="11"/>
      <c r="C35" s="12"/>
      <c r="D35" s="12"/>
      <c r="E35" s="12"/>
      <c r="F35" s="13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3"/>
      <c r="T35" s="14"/>
      <c r="U35" s="31"/>
      <c r="V35" s="12"/>
      <c r="W35" s="12"/>
      <c r="X35" s="12"/>
      <c r="Y35" s="12"/>
      <c r="Z35" s="12"/>
      <c r="AA35" s="12"/>
      <c r="AB35" s="12"/>
      <c r="AC35" s="12"/>
      <c r="AD35" s="12"/>
      <c r="AE35" s="12"/>
    </row>
    <row r="36" spans="1:31" ht="12.75" customHeight="1" x14ac:dyDescent="0.25">
      <c r="A36" s="18" t="s">
        <v>36</v>
      </c>
      <c r="B36" s="11"/>
      <c r="C36" s="12"/>
      <c r="D36" s="12"/>
      <c r="E36" s="12"/>
      <c r="F36" s="13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3"/>
      <c r="T36" s="14"/>
      <c r="U36" s="31"/>
      <c r="V36" s="12"/>
      <c r="W36" s="12"/>
      <c r="X36" s="12"/>
      <c r="Y36" s="12"/>
      <c r="Z36" s="12"/>
      <c r="AA36" s="12"/>
      <c r="AB36" s="12"/>
      <c r="AC36" s="12"/>
      <c r="AD36" s="12"/>
      <c r="AE36" s="12"/>
    </row>
    <row r="37" spans="1:31" ht="12.75" customHeight="1" x14ac:dyDescent="0.25">
      <c r="A37" s="11"/>
      <c r="B37" s="11" t="s">
        <v>37</v>
      </c>
      <c r="C37" s="12">
        <v>980000</v>
      </c>
      <c r="D37" s="12">
        <v>0</v>
      </c>
      <c r="E37" s="26">
        <f>C37*0.7</f>
        <v>686000</v>
      </c>
      <c r="F37" s="13"/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50000</v>
      </c>
      <c r="N37" s="12">
        <v>75000</v>
      </c>
      <c r="O37" s="12">
        <v>100000</v>
      </c>
      <c r="P37" s="12">
        <v>100000</v>
      </c>
      <c r="Q37" s="12">
        <v>100000</v>
      </c>
      <c r="R37" s="12">
        <v>100000</v>
      </c>
      <c r="S37" s="13"/>
      <c r="T37" s="14">
        <f t="shared" si="0"/>
        <v>161000</v>
      </c>
      <c r="U37" s="31">
        <v>3</v>
      </c>
      <c r="V37" s="12"/>
      <c r="W37" s="12"/>
      <c r="X37" s="12"/>
      <c r="Y37" s="12"/>
      <c r="Z37" s="12"/>
      <c r="AA37" s="12"/>
      <c r="AB37" s="12"/>
      <c r="AC37" s="12"/>
      <c r="AD37" s="12"/>
      <c r="AE37" s="12"/>
    </row>
    <row r="38" spans="1:31" ht="12.75" customHeight="1" x14ac:dyDescent="0.25">
      <c r="A38" s="11"/>
      <c r="B38" s="11" t="s">
        <v>54</v>
      </c>
      <c r="C38" s="12">
        <v>3933385</v>
      </c>
      <c r="D38" s="12">
        <v>0</v>
      </c>
      <c r="E38" s="26">
        <f t="shared" ref="E38:E43" si="6">C38*0.7</f>
        <v>2753369.5</v>
      </c>
      <c r="F38" s="13"/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61000</v>
      </c>
      <c r="O38" s="12">
        <v>119000</v>
      </c>
      <c r="P38" s="12">
        <v>250000</v>
      </c>
      <c r="Q38" s="12">
        <v>250000</v>
      </c>
      <c r="R38" s="12">
        <v>300000</v>
      </c>
      <c r="S38" s="13"/>
      <c r="T38" s="14">
        <f t="shared" si="0"/>
        <v>1773369.5</v>
      </c>
      <c r="U38" s="31">
        <v>12</v>
      </c>
      <c r="V38" s="12"/>
      <c r="W38" s="12"/>
      <c r="X38" s="12"/>
      <c r="Y38" s="12"/>
      <c r="Z38" s="12"/>
      <c r="AA38" s="12"/>
      <c r="AB38" s="12"/>
      <c r="AC38" s="12"/>
      <c r="AD38" s="12"/>
      <c r="AE38" s="12"/>
    </row>
    <row r="39" spans="1:31" ht="12.75" customHeight="1" x14ac:dyDescent="0.25">
      <c r="A39" s="11"/>
      <c r="B39" s="11" t="s">
        <v>55</v>
      </c>
      <c r="C39" s="12">
        <v>154793</v>
      </c>
      <c r="D39" s="12">
        <v>0</v>
      </c>
      <c r="E39" s="26">
        <f t="shared" si="6"/>
        <v>108355.09999999999</v>
      </c>
      <c r="F39" s="13"/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30000</v>
      </c>
      <c r="M39" s="12">
        <v>30000</v>
      </c>
      <c r="N39" s="12">
        <v>25000</v>
      </c>
      <c r="O39" s="12">
        <v>10000</v>
      </c>
      <c r="P39" s="12">
        <v>10000</v>
      </c>
      <c r="Q39" s="12">
        <v>3355</v>
      </c>
      <c r="R39" s="12">
        <v>0</v>
      </c>
      <c r="S39" s="13"/>
      <c r="T39" s="14">
        <f t="shared" si="0"/>
        <v>9.9999999991268851E-2</v>
      </c>
      <c r="U39" s="31">
        <v>0</v>
      </c>
      <c r="V39" s="12"/>
      <c r="W39" s="12"/>
      <c r="X39" s="12"/>
      <c r="Y39" s="12"/>
      <c r="Z39" s="12"/>
      <c r="AA39" s="12"/>
      <c r="AB39" s="12"/>
      <c r="AC39" s="12"/>
      <c r="AD39" s="12"/>
      <c r="AE39" s="12"/>
    </row>
    <row r="40" spans="1:31" ht="12.75" customHeight="1" x14ac:dyDescent="0.25">
      <c r="A40" s="11"/>
      <c r="B40" s="11" t="s">
        <v>56</v>
      </c>
      <c r="C40" s="12">
        <v>1182814</v>
      </c>
      <c r="D40" s="12">
        <v>0</v>
      </c>
      <c r="E40" s="26">
        <f t="shared" si="6"/>
        <v>827969.79999999993</v>
      </c>
      <c r="F40" s="13"/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64000</v>
      </c>
      <c r="N40" s="12">
        <v>50000</v>
      </c>
      <c r="O40" s="12">
        <v>98000</v>
      </c>
      <c r="P40" s="12">
        <v>100000</v>
      </c>
      <c r="Q40" s="12">
        <v>90000</v>
      </c>
      <c r="R40" s="12">
        <v>90000</v>
      </c>
      <c r="S40" s="13"/>
      <c r="T40" s="14">
        <f t="shared" si="0"/>
        <v>335969.79999999993</v>
      </c>
      <c r="U40" s="31">
        <v>5</v>
      </c>
      <c r="V40" s="12"/>
      <c r="W40" s="12"/>
      <c r="X40" s="12"/>
      <c r="Y40" s="12"/>
      <c r="Z40" s="12"/>
      <c r="AA40" s="12"/>
      <c r="AB40" s="12"/>
      <c r="AC40" s="12"/>
      <c r="AD40" s="12"/>
      <c r="AE40" s="12"/>
    </row>
    <row r="41" spans="1:31" ht="12.75" customHeight="1" x14ac:dyDescent="0.25">
      <c r="A41" s="11"/>
      <c r="B41" s="11" t="s">
        <v>57</v>
      </c>
      <c r="C41" s="12">
        <v>5310000</v>
      </c>
      <c r="D41" s="12">
        <v>0</v>
      </c>
      <c r="E41" s="26">
        <f t="shared" si="6"/>
        <v>3716999.9999999995</v>
      </c>
      <c r="F41" s="13"/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15000</v>
      </c>
      <c r="Q41" s="12">
        <v>66000</v>
      </c>
      <c r="R41" s="12">
        <v>150000</v>
      </c>
      <c r="S41" s="13"/>
      <c r="T41" s="14">
        <f t="shared" si="0"/>
        <v>3485999.9999999995</v>
      </c>
      <c r="U41" s="31">
        <v>14</v>
      </c>
      <c r="V41" s="12"/>
      <c r="W41" s="12"/>
      <c r="X41" s="12"/>
      <c r="Y41" s="12"/>
      <c r="Z41" s="12"/>
      <c r="AA41" s="12"/>
      <c r="AB41" s="12"/>
      <c r="AC41" s="12"/>
      <c r="AD41" s="12"/>
      <c r="AE41" s="12"/>
    </row>
    <row r="42" spans="1:31" ht="12.75" customHeight="1" x14ac:dyDescent="0.25">
      <c r="A42" s="11"/>
      <c r="B42" s="11" t="s">
        <v>58</v>
      </c>
      <c r="C42" s="12">
        <v>152473</v>
      </c>
      <c r="D42" s="12">
        <v>0</v>
      </c>
      <c r="E42" s="26">
        <f t="shared" si="6"/>
        <v>106731.09999999999</v>
      </c>
      <c r="F42" s="13"/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30000</v>
      </c>
      <c r="M42" s="12">
        <v>30000</v>
      </c>
      <c r="N42" s="12">
        <v>30000</v>
      </c>
      <c r="O42" s="12">
        <v>16731</v>
      </c>
      <c r="P42" s="12">
        <v>0</v>
      </c>
      <c r="Q42" s="12">
        <v>0</v>
      </c>
      <c r="R42" s="12">
        <v>0</v>
      </c>
      <c r="S42" s="13"/>
      <c r="T42" s="14">
        <f t="shared" si="0"/>
        <v>9.9999999991268851E-2</v>
      </c>
      <c r="U42" s="31"/>
      <c r="V42" s="12"/>
      <c r="W42" s="12"/>
      <c r="X42" s="12"/>
      <c r="Y42" s="12"/>
      <c r="Z42" s="12"/>
      <c r="AA42" s="12"/>
      <c r="AB42" s="12"/>
      <c r="AC42" s="12"/>
      <c r="AD42" s="12"/>
      <c r="AE42" s="12"/>
    </row>
    <row r="43" spans="1:31" ht="12.75" customHeight="1" x14ac:dyDescent="0.25">
      <c r="A43" s="11"/>
      <c r="B43" s="11" t="s">
        <v>59</v>
      </c>
      <c r="C43" s="12">
        <v>57743</v>
      </c>
      <c r="D43" s="12">
        <v>0</v>
      </c>
      <c r="E43" s="26">
        <f t="shared" si="6"/>
        <v>40420.1</v>
      </c>
      <c r="F43" s="13"/>
      <c r="G43" s="12">
        <v>0</v>
      </c>
      <c r="H43" s="12">
        <v>0</v>
      </c>
      <c r="I43" s="12">
        <v>15000</v>
      </c>
      <c r="J43" s="12">
        <v>18000</v>
      </c>
      <c r="K43" s="12">
        <v>1500</v>
      </c>
      <c r="L43" s="12">
        <v>5920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3"/>
      <c r="T43" s="14">
        <f t="shared" si="0"/>
        <v>9.9999999998544808E-2</v>
      </c>
      <c r="U43" s="31"/>
      <c r="V43" s="12"/>
      <c r="W43" s="12"/>
      <c r="X43" s="12"/>
      <c r="Y43" s="12"/>
      <c r="Z43" s="12"/>
      <c r="AA43" s="12"/>
      <c r="AB43" s="12"/>
      <c r="AC43" s="12"/>
      <c r="AD43" s="12"/>
      <c r="AE43" s="12"/>
    </row>
    <row r="44" spans="1:31" ht="12.75" customHeight="1" x14ac:dyDescent="0.25">
      <c r="A44" s="11"/>
      <c r="B44" s="11"/>
      <c r="C44" s="12"/>
      <c r="D44" s="12"/>
      <c r="E44" s="12"/>
      <c r="F44" s="13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3"/>
      <c r="T44" s="14"/>
      <c r="U44" s="31"/>
      <c r="V44" s="12"/>
      <c r="W44" s="12"/>
      <c r="X44" s="12"/>
      <c r="Y44" s="12"/>
      <c r="Z44" s="12"/>
      <c r="AA44" s="12"/>
      <c r="AB44" s="12"/>
      <c r="AC44" s="12"/>
      <c r="AD44" s="12"/>
      <c r="AE44" s="12"/>
    </row>
    <row r="45" spans="1:31" ht="15.75" customHeight="1" x14ac:dyDescent="0.3">
      <c r="A45" s="11"/>
      <c r="B45" s="15" t="s">
        <v>38</v>
      </c>
      <c r="C45" s="16">
        <f>SUM(C37:C44)</f>
        <v>11771208</v>
      </c>
      <c r="D45" s="16">
        <f t="shared" ref="D45:E45" si="7">SUM(D37:D44)</f>
        <v>0</v>
      </c>
      <c r="E45" s="16">
        <f t="shared" si="7"/>
        <v>8239845.5999999996</v>
      </c>
      <c r="F45" s="13"/>
      <c r="G45" s="25">
        <f>SUM(G37:G44)</f>
        <v>0</v>
      </c>
      <c r="H45" s="25">
        <f t="shared" ref="H45:R45" si="8">SUM(H37:H44)</f>
        <v>0</v>
      </c>
      <c r="I45" s="25">
        <f t="shared" si="8"/>
        <v>15000</v>
      </c>
      <c r="J45" s="25">
        <f t="shared" si="8"/>
        <v>18000</v>
      </c>
      <c r="K45" s="25">
        <f t="shared" si="8"/>
        <v>1500</v>
      </c>
      <c r="L45" s="25">
        <f t="shared" si="8"/>
        <v>65920</v>
      </c>
      <c r="M45" s="25">
        <f t="shared" si="8"/>
        <v>174000</v>
      </c>
      <c r="N45" s="25">
        <f t="shared" si="8"/>
        <v>241000</v>
      </c>
      <c r="O45" s="25">
        <f t="shared" si="8"/>
        <v>343731</v>
      </c>
      <c r="P45" s="25">
        <f t="shared" si="8"/>
        <v>475000</v>
      </c>
      <c r="Q45" s="25">
        <f t="shared" si="8"/>
        <v>509355</v>
      </c>
      <c r="R45" s="25">
        <f t="shared" si="8"/>
        <v>640000</v>
      </c>
      <c r="S45" s="13"/>
      <c r="T45" s="14">
        <f t="shared" si="0"/>
        <v>5756339.5999999996</v>
      </c>
      <c r="U45" s="31"/>
      <c r="V45" s="12"/>
      <c r="W45" s="12"/>
      <c r="X45" s="12"/>
      <c r="Y45" s="12"/>
      <c r="Z45" s="12"/>
      <c r="AA45" s="12"/>
      <c r="AB45" s="12"/>
      <c r="AC45" s="12"/>
      <c r="AD45" s="12"/>
      <c r="AE45" s="12"/>
    </row>
    <row r="46" spans="1:31" ht="12.75" customHeight="1" x14ac:dyDescent="0.25">
      <c r="A46" s="11"/>
      <c r="B46" s="11"/>
      <c r="C46" s="12"/>
      <c r="D46" s="12"/>
      <c r="E46" s="12"/>
      <c r="F46" s="13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3"/>
      <c r="T46" s="14"/>
      <c r="U46" s="31"/>
      <c r="V46" s="12"/>
      <c r="W46" s="12"/>
      <c r="X46" s="12"/>
      <c r="Y46" s="12"/>
      <c r="Z46" s="12"/>
      <c r="AA46" s="12"/>
      <c r="AB46" s="12"/>
      <c r="AC46" s="12"/>
      <c r="AD46" s="12"/>
      <c r="AE46" s="12"/>
    </row>
    <row r="47" spans="1:31" ht="15.75" customHeight="1" x14ac:dyDescent="0.3">
      <c r="A47" s="11"/>
      <c r="B47" s="15" t="s">
        <v>39</v>
      </c>
      <c r="C47" s="16">
        <f>C27+C34+C45</f>
        <v>16708696</v>
      </c>
      <c r="D47" s="16">
        <f t="shared" ref="D47:E47" si="9">D27+D34+D45</f>
        <v>781926</v>
      </c>
      <c r="E47" s="16">
        <f t="shared" si="9"/>
        <v>12395407.6</v>
      </c>
      <c r="F47" s="13"/>
      <c r="G47" s="25">
        <f>G27+G34+G45</f>
        <v>523385</v>
      </c>
      <c r="H47" s="25">
        <f t="shared" ref="H47:R47" si="10">H27+H34+H45</f>
        <v>692652</v>
      </c>
      <c r="I47" s="25">
        <f>I27+I34+I45</f>
        <v>795957</v>
      </c>
      <c r="J47" s="25">
        <f t="shared" si="10"/>
        <v>585234</v>
      </c>
      <c r="K47" s="25">
        <f t="shared" si="10"/>
        <v>392667</v>
      </c>
      <c r="L47" s="25">
        <f t="shared" si="10"/>
        <v>463920</v>
      </c>
      <c r="M47" s="25">
        <f t="shared" si="10"/>
        <v>604800</v>
      </c>
      <c r="N47" s="25">
        <f t="shared" si="10"/>
        <v>556000</v>
      </c>
      <c r="O47" s="25">
        <f t="shared" si="10"/>
        <v>387298</v>
      </c>
      <c r="P47" s="25">
        <f t="shared" si="10"/>
        <v>487800</v>
      </c>
      <c r="Q47" s="25">
        <f t="shared" si="10"/>
        <v>509355</v>
      </c>
      <c r="R47" s="25">
        <f t="shared" si="10"/>
        <v>640000</v>
      </c>
      <c r="S47" s="13"/>
      <c r="T47" s="14">
        <f t="shared" si="0"/>
        <v>5756339.5999999996</v>
      </c>
      <c r="U47" s="31"/>
      <c r="V47" s="12"/>
      <c r="W47" s="12"/>
      <c r="X47" s="12"/>
      <c r="Y47" s="12"/>
      <c r="Z47" s="12"/>
      <c r="AA47" s="12"/>
      <c r="AB47" s="12"/>
      <c r="AC47" s="12"/>
      <c r="AD47" s="12"/>
      <c r="AE47" s="12"/>
    </row>
    <row r="48" spans="1:31" ht="15.75" customHeight="1" x14ac:dyDescent="0.3">
      <c r="A48" s="11"/>
      <c r="B48" s="15"/>
      <c r="C48" s="19"/>
      <c r="D48" s="12"/>
      <c r="E48" s="12"/>
      <c r="F48" s="13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3"/>
      <c r="T48" s="14"/>
      <c r="U48" s="31"/>
      <c r="V48" s="12"/>
      <c r="W48" s="12"/>
      <c r="X48" s="12"/>
      <c r="Y48" s="12"/>
      <c r="Z48" s="12"/>
      <c r="AA48" s="12"/>
      <c r="AB48" s="12"/>
      <c r="AC48" s="12"/>
      <c r="AD48" s="12"/>
      <c r="AE48" s="12"/>
    </row>
    <row r="49" spans="1:31" s="45" customFormat="1" ht="52.8" x14ac:dyDescent="0.25">
      <c r="A49" s="40"/>
      <c r="B49" s="40"/>
      <c r="C49" s="41"/>
      <c r="D49" s="41"/>
      <c r="E49" s="42" t="s">
        <v>64</v>
      </c>
      <c r="F49" s="47"/>
      <c r="G49" s="46">
        <f>G47-$G$7</f>
        <v>-59948.333333333372</v>
      </c>
      <c r="H49" s="46">
        <f t="shared" ref="H49:R49" si="11">H47-$G$7</f>
        <v>109318.66666666663</v>
      </c>
      <c r="I49" s="46">
        <f t="shared" si="11"/>
        <v>212623.66666666663</v>
      </c>
      <c r="J49" s="46">
        <f t="shared" si="11"/>
        <v>1900.6666666666279</v>
      </c>
      <c r="K49" s="46">
        <f t="shared" si="11"/>
        <v>-190666.33333333337</v>
      </c>
      <c r="L49" s="46">
        <f t="shared" si="11"/>
        <v>-119413.33333333337</v>
      </c>
      <c r="M49" s="46">
        <f t="shared" si="11"/>
        <v>21466.666666666628</v>
      </c>
      <c r="N49" s="46">
        <f t="shared" si="11"/>
        <v>-27333.333333333372</v>
      </c>
      <c r="O49" s="46">
        <f t="shared" si="11"/>
        <v>-196035.33333333337</v>
      </c>
      <c r="P49" s="46">
        <f t="shared" si="11"/>
        <v>-95533.333333333372</v>
      </c>
      <c r="Q49" s="46">
        <f t="shared" si="11"/>
        <v>-73978.333333333372</v>
      </c>
      <c r="R49" s="46">
        <f t="shared" si="11"/>
        <v>56666.666666666628</v>
      </c>
      <c r="S49" s="47"/>
      <c r="T49" s="43"/>
      <c r="U49" s="44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ht="12.75" customHeight="1" x14ac:dyDescent="0.25">
      <c r="A50" s="11"/>
      <c r="B50" s="11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4"/>
      <c r="U50" s="31"/>
      <c r="V50" s="12"/>
      <c r="W50" s="12"/>
      <c r="X50" s="12"/>
      <c r="Y50" s="12"/>
      <c r="Z50" s="12"/>
      <c r="AA50" s="12"/>
      <c r="AB50" s="12"/>
      <c r="AC50" s="12"/>
      <c r="AD50" s="12"/>
      <c r="AE50" s="12"/>
    </row>
    <row r="51" spans="1:31" ht="12.75" customHeight="1" x14ac:dyDescent="0.25">
      <c r="A51" s="11"/>
      <c r="B51" s="11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4"/>
      <c r="U51" s="31"/>
      <c r="V51" s="12"/>
      <c r="W51" s="12"/>
      <c r="X51" s="12"/>
      <c r="Y51" s="12"/>
      <c r="Z51" s="12"/>
      <c r="AA51" s="12"/>
      <c r="AB51" s="12"/>
      <c r="AC51" s="12"/>
      <c r="AD51" s="12"/>
      <c r="AE51" s="12"/>
    </row>
    <row r="52" spans="1:31" ht="12.75" customHeight="1" x14ac:dyDescent="0.25">
      <c r="A52" s="11"/>
      <c r="B52" s="11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4"/>
      <c r="U52" s="31"/>
      <c r="V52" s="12"/>
      <c r="W52" s="12"/>
      <c r="X52" s="12"/>
      <c r="Y52" s="12"/>
      <c r="Z52" s="12"/>
      <c r="AA52" s="12"/>
      <c r="AB52" s="12"/>
      <c r="AC52" s="12"/>
      <c r="AD52" s="12"/>
      <c r="AE52" s="12"/>
    </row>
    <row r="53" spans="1:31" ht="12.75" customHeight="1" x14ac:dyDescent="0.25">
      <c r="A53" s="55"/>
      <c r="B53" s="11" t="s">
        <v>82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4"/>
      <c r="U53" s="31"/>
      <c r="V53" s="12"/>
      <c r="W53" s="12"/>
      <c r="X53" s="12"/>
      <c r="Y53" s="12"/>
      <c r="Z53" s="12"/>
      <c r="AA53" s="12"/>
      <c r="AB53" s="12"/>
      <c r="AC53" s="12"/>
      <c r="AD53" s="12"/>
      <c r="AE53" s="12"/>
    </row>
    <row r="54" spans="1:31" ht="12.75" customHeight="1" x14ac:dyDescent="0.25">
      <c r="A54" s="11"/>
      <c r="B54" s="11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4"/>
      <c r="U54" s="31"/>
      <c r="V54" s="12"/>
      <c r="W54" s="12"/>
      <c r="X54" s="12"/>
      <c r="Y54" s="12"/>
      <c r="Z54" s="12"/>
      <c r="AA54" s="12"/>
      <c r="AB54" s="12"/>
      <c r="AC54" s="12"/>
      <c r="AD54" s="12"/>
      <c r="AE54" s="12"/>
    </row>
    <row r="55" spans="1:31" ht="12.75" customHeight="1" x14ac:dyDescent="0.25">
      <c r="A55" s="11"/>
      <c r="B55" s="11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4"/>
      <c r="U55" s="31"/>
      <c r="V55" s="12"/>
      <c r="W55" s="12"/>
      <c r="X55" s="12"/>
      <c r="Y55" s="12"/>
      <c r="Z55" s="12"/>
      <c r="AA55" s="12"/>
      <c r="AB55" s="12"/>
      <c r="AC55" s="12"/>
      <c r="AD55" s="12"/>
      <c r="AE55" s="12"/>
    </row>
    <row r="56" spans="1:31" ht="12.75" customHeight="1" x14ac:dyDescent="0.25">
      <c r="A56" s="11"/>
      <c r="B56" s="11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4"/>
      <c r="U56" s="31"/>
      <c r="V56" s="12"/>
      <c r="W56" s="12"/>
      <c r="X56" s="12"/>
      <c r="Y56" s="12"/>
      <c r="Z56" s="12"/>
      <c r="AA56" s="12"/>
      <c r="AB56" s="12"/>
      <c r="AC56" s="12"/>
      <c r="AD56" s="12"/>
      <c r="AE56" s="12"/>
    </row>
    <row r="57" spans="1:31" ht="12.75" customHeight="1" x14ac:dyDescent="0.25">
      <c r="A57" s="11"/>
      <c r="B57" s="11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4"/>
      <c r="U57" s="31"/>
      <c r="V57" s="12"/>
      <c r="W57" s="12"/>
      <c r="X57" s="12"/>
      <c r="Y57" s="12"/>
      <c r="Z57" s="12"/>
      <c r="AA57" s="12"/>
      <c r="AB57" s="12"/>
      <c r="AC57" s="12"/>
      <c r="AD57" s="12"/>
      <c r="AE57" s="12"/>
    </row>
    <row r="58" spans="1:31" ht="12.75" customHeight="1" x14ac:dyDescent="0.25">
      <c r="A58" s="11"/>
      <c r="B58" s="11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4"/>
      <c r="U58" s="31"/>
      <c r="V58" s="12"/>
      <c r="W58" s="12"/>
      <c r="X58" s="12"/>
      <c r="Y58" s="12"/>
      <c r="Z58" s="12"/>
      <c r="AA58" s="12"/>
      <c r="AB58" s="12"/>
      <c r="AC58" s="12"/>
      <c r="AD58" s="12"/>
      <c r="AE58" s="12"/>
    </row>
    <row r="59" spans="1:31" ht="12.75" customHeight="1" x14ac:dyDescent="0.25">
      <c r="A59" s="11"/>
      <c r="B59" s="1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4"/>
      <c r="U59" s="31"/>
      <c r="V59" s="12"/>
      <c r="W59" s="12"/>
      <c r="X59" s="12"/>
      <c r="Y59" s="12"/>
      <c r="Z59" s="12"/>
      <c r="AA59" s="12"/>
      <c r="AB59" s="12"/>
      <c r="AC59" s="12"/>
      <c r="AD59" s="12"/>
      <c r="AE59" s="12"/>
    </row>
    <row r="60" spans="1:31" ht="12.75" customHeight="1" x14ac:dyDescent="0.25">
      <c r="A60" s="11"/>
      <c r="B60" s="1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4"/>
      <c r="U60" s="31"/>
      <c r="V60" s="12"/>
      <c r="W60" s="12"/>
      <c r="X60" s="12"/>
      <c r="Y60" s="12"/>
      <c r="Z60" s="12"/>
      <c r="AA60" s="12"/>
      <c r="AB60" s="12"/>
      <c r="AC60" s="12"/>
      <c r="AD60" s="12"/>
      <c r="AE60" s="12"/>
    </row>
    <row r="61" spans="1:31" ht="12.75" customHeight="1" x14ac:dyDescent="0.25">
      <c r="A61" s="11"/>
      <c r="B61" s="1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4"/>
      <c r="U61" s="31"/>
      <c r="V61" s="12"/>
      <c r="W61" s="12"/>
      <c r="X61" s="12"/>
      <c r="Y61" s="12"/>
      <c r="Z61" s="12"/>
      <c r="AA61" s="12"/>
      <c r="AB61" s="12"/>
      <c r="AC61" s="12"/>
      <c r="AD61" s="12"/>
      <c r="AE61" s="12"/>
    </row>
    <row r="62" spans="1:31" ht="12.75" customHeight="1" x14ac:dyDescent="0.25"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4"/>
      <c r="U62" s="31"/>
      <c r="V62" s="12"/>
      <c r="W62" s="12"/>
      <c r="X62" s="12"/>
      <c r="Y62" s="12"/>
      <c r="Z62" s="12"/>
      <c r="AA62" s="12"/>
      <c r="AB62" s="12"/>
      <c r="AC62" s="12"/>
      <c r="AD62" s="12"/>
      <c r="AE62" s="12"/>
    </row>
    <row r="63" spans="1:31" ht="12.75" customHeight="1" x14ac:dyDescent="0.25"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4"/>
      <c r="U63" s="31"/>
      <c r="V63" s="12"/>
      <c r="W63" s="12"/>
      <c r="X63" s="12"/>
      <c r="Y63" s="12"/>
      <c r="Z63" s="12"/>
      <c r="AA63" s="12"/>
      <c r="AB63" s="12"/>
      <c r="AC63" s="12"/>
      <c r="AD63" s="12"/>
      <c r="AE63" s="12"/>
    </row>
    <row r="64" spans="1:31" ht="12.75" customHeight="1" x14ac:dyDescent="0.25"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4"/>
      <c r="U64" s="31"/>
      <c r="V64" s="12"/>
      <c r="W64" s="12"/>
      <c r="X64" s="12"/>
      <c r="Y64" s="12"/>
      <c r="Z64" s="12"/>
      <c r="AA64" s="12"/>
      <c r="AB64" s="12"/>
      <c r="AC64" s="12"/>
      <c r="AD64" s="12"/>
      <c r="AE64" s="12"/>
    </row>
    <row r="65" spans="3:31" ht="12.75" customHeight="1" x14ac:dyDescent="0.25"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4"/>
      <c r="U65" s="31"/>
      <c r="V65" s="12"/>
      <c r="W65" s="12"/>
      <c r="X65" s="12"/>
      <c r="Y65" s="12"/>
      <c r="Z65" s="12"/>
      <c r="AA65" s="12"/>
      <c r="AB65" s="12"/>
      <c r="AC65" s="12"/>
      <c r="AD65" s="12"/>
      <c r="AE65" s="12"/>
    </row>
    <row r="66" spans="3:31" ht="12.75" customHeight="1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4"/>
      <c r="U66" s="31"/>
      <c r="V66" s="12"/>
      <c r="W66" s="12"/>
      <c r="X66" s="12"/>
      <c r="Y66" s="12"/>
      <c r="Z66" s="12"/>
      <c r="AA66" s="12"/>
      <c r="AB66" s="12"/>
      <c r="AC66" s="12"/>
      <c r="AD66" s="12"/>
      <c r="AE66" s="12"/>
    </row>
    <row r="67" spans="3:31" ht="12.75" customHeight="1" x14ac:dyDescent="0.25"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4"/>
      <c r="U67" s="31"/>
      <c r="V67" s="12"/>
      <c r="W67" s="12"/>
      <c r="X67" s="12"/>
      <c r="Y67" s="12"/>
      <c r="Z67" s="12"/>
      <c r="AA67" s="12"/>
      <c r="AB67" s="12"/>
      <c r="AC67" s="12"/>
      <c r="AD67" s="12"/>
      <c r="AE67" s="12"/>
    </row>
    <row r="68" spans="3:31" ht="12.75" customHeight="1" x14ac:dyDescent="0.25"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4"/>
      <c r="U68" s="31"/>
      <c r="V68" s="12"/>
      <c r="W68" s="12"/>
      <c r="X68" s="12"/>
      <c r="Y68" s="12"/>
      <c r="Z68" s="12"/>
      <c r="AA68" s="12"/>
      <c r="AB68" s="12"/>
      <c r="AC68" s="12"/>
      <c r="AD68" s="12"/>
      <c r="AE68" s="12"/>
    </row>
    <row r="69" spans="3:31" ht="12.75" customHeight="1" x14ac:dyDescent="0.25"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4"/>
      <c r="U69" s="31"/>
      <c r="V69" s="12"/>
      <c r="W69" s="12"/>
      <c r="X69" s="12"/>
      <c r="Y69" s="12"/>
      <c r="Z69" s="12"/>
      <c r="AA69" s="12"/>
      <c r="AB69" s="12"/>
      <c r="AC69" s="12"/>
      <c r="AD69" s="12"/>
      <c r="AE69" s="12"/>
    </row>
    <row r="70" spans="3:31" ht="12.75" customHeight="1" x14ac:dyDescent="0.25"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4"/>
      <c r="U70" s="31"/>
      <c r="V70" s="12"/>
      <c r="W70" s="12"/>
      <c r="X70" s="12"/>
      <c r="Y70" s="12"/>
      <c r="Z70" s="12"/>
      <c r="AA70" s="12"/>
      <c r="AB70" s="12"/>
      <c r="AC70" s="12"/>
      <c r="AD70" s="12"/>
      <c r="AE70" s="12"/>
    </row>
    <row r="71" spans="3:31" ht="12.75" customHeight="1" x14ac:dyDescent="0.25"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4"/>
      <c r="U71" s="31"/>
      <c r="V71" s="12"/>
      <c r="W71" s="12"/>
      <c r="X71" s="12"/>
      <c r="Y71" s="12"/>
      <c r="Z71" s="12"/>
      <c r="AA71" s="12"/>
      <c r="AB71" s="12"/>
      <c r="AC71" s="12"/>
      <c r="AD71" s="12"/>
      <c r="AE71" s="12"/>
    </row>
    <row r="72" spans="3:31" ht="12.75" customHeight="1" x14ac:dyDescent="0.25"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4"/>
      <c r="U72" s="31"/>
      <c r="V72" s="12"/>
      <c r="W72" s="12"/>
      <c r="X72" s="12"/>
      <c r="Y72" s="12"/>
      <c r="Z72" s="12"/>
      <c r="AA72" s="12"/>
      <c r="AB72" s="12"/>
      <c r="AC72" s="12"/>
      <c r="AD72" s="12"/>
      <c r="AE72" s="12"/>
    </row>
    <row r="73" spans="3:31" ht="12.75" customHeight="1" x14ac:dyDescent="0.25"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4"/>
      <c r="U73" s="31"/>
      <c r="V73" s="12"/>
      <c r="W73" s="12"/>
      <c r="X73" s="12"/>
      <c r="Y73" s="12"/>
      <c r="Z73" s="12"/>
      <c r="AA73" s="12"/>
      <c r="AB73" s="12"/>
      <c r="AC73" s="12"/>
      <c r="AD73" s="12"/>
      <c r="AE73" s="12"/>
    </row>
    <row r="74" spans="3:31" ht="12.75" customHeight="1" x14ac:dyDescent="0.25"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4"/>
      <c r="U74" s="31"/>
      <c r="V74" s="12"/>
      <c r="W74" s="12"/>
      <c r="X74" s="12"/>
      <c r="Y74" s="12"/>
      <c r="Z74" s="12"/>
      <c r="AA74" s="12"/>
      <c r="AB74" s="12"/>
      <c r="AC74" s="12"/>
      <c r="AD74" s="12"/>
      <c r="AE74" s="12"/>
    </row>
    <row r="75" spans="3:31" ht="12.75" customHeight="1" x14ac:dyDescent="0.25"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4"/>
      <c r="U75" s="31"/>
      <c r="V75" s="12"/>
      <c r="W75" s="12"/>
      <c r="X75" s="12"/>
      <c r="Y75" s="12"/>
      <c r="Z75" s="12"/>
      <c r="AA75" s="12"/>
      <c r="AB75" s="12"/>
      <c r="AC75" s="12"/>
      <c r="AD75" s="12"/>
      <c r="AE75" s="12"/>
    </row>
    <row r="76" spans="3:31" ht="12.75" customHeight="1" x14ac:dyDescent="0.25"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4"/>
      <c r="U76" s="31"/>
      <c r="V76" s="12"/>
      <c r="W76" s="12"/>
      <c r="X76" s="12"/>
      <c r="Y76" s="12"/>
      <c r="Z76" s="12"/>
      <c r="AA76" s="12"/>
      <c r="AB76" s="12"/>
      <c r="AC76" s="12"/>
      <c r="AD76" s="12"/>
      <c r="AE76" s="12"/>
    </row>
    <row r="77" spans="3:31" ht="12.75" customHeight="1" x14ac:dyDescent="0.25"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4"/>
      <c r="U77" s="31"/>
      <c r="V77" s="12"/>
      <c r="W77" s="12"/>
      <c r="X77" s="12"/>
      <c r="Y77" s="12"/>
      <c r="Z77" s="12"/>
      <c r="AA77" s="12"/>
      <c r="AB77" s="12"/>
      <c r="AC77" s="12"/>
      <c r="AD77" s="12"/>
      <c r="AE77" s="12"/>
    </row>
    <row r="78" spans="3:31" ht="12.75" customHeight="1" x14ac:dyDescent="0.25"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4"/>
      <c r="U78" s="31"/>
      <c r="V78" s="12"/>
      <c r="W78" s="12"/>
      <c r="X78" s="12"/>
      <c r="Y78" s="12"/>
      <c r="Z78" s="12"/>
      <c r="AA78" s="12"/>
      <c r="AB78" s="12"/>
      <c r="AC78" s="12"/>
      <c r="AD78" s="12"/>
      <c r="AE78" s="12"/>
    </row>
    <row r="79" spans="3:31" ht="12.75" customHeight="1" x14ac:dyDescent="0.25"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4"/>
      <c r="U79" s="31"/>
      <c r="V79" s="12"/>
      <c r="W79" s="12"/>
      <c r="X79" s="12"/>
      <c r="Y79" s="12"/>
      <c r="Z79" s="12"/>
      <c r="AA79" s="12"/>
      <c r="AB79" s="12"/>
      <c r="AC79" s="12"/>
      <c r="AD79" s="12"/>
      <c r="AE79" s="12"/>
    </row>
    <row r="80" spans="3:31" ht="12.75" customHeight="1" x14ac:dyDescent="0.25"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4"/>
      <c r="U80" s="31"/>
      <c r="V80" s="12"/>
      <c r="W80" s="12"/>
      <c r="X80" s="12"/>
      <c r="Y80" s="12"/>
      <c r="Z80" s="12"/>
      <c r="AA80" s="12"/>
      <c r="AB80" s="12"/>
      <c r="AC80" s="12"/>
      <c r="AD80" s="12"/>
      <c r="AE80" s="12"/>
    </row>
    <row r="81" spans="3:31" ht="12.75" customHeight="1" x14ac:dyDescent="0.25"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4"/>
      <c r="U81" s="31"/>
      <c r="V81" s="12"/>
      <c r="W81" s="12"/>
      <c r="X81" s="12"/>
      <c r="Y81" s="12"/>
      <c r="Z81" s="12"/>
      <c r="AA81" s="12"/>
      <c r="AB81" s="12"/>
      <c r="AC81" s="12"/>
      <c r="AD81" s="12"/>
      <c r="AE81" s="12"/>
    </row>
    <row r="82" spans="3:31" ht="12.75" customHeight="1" x14ac:dyDescent="0.25"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4"/>
      <c r="U82" s="31"/>
      <c r="V82" s="12"/>
      <c r="W82" s="12"/>
      <c r="X82" s="12"/>
      <c r="Y82" s="12"/>
      <c r="Z82" s="12"/>
      <c r="AA82" s="12"/>
      <c r="AB82" s="12"/>
      <c r="AC82" s="12"/>
      <c r="AD82" s="12"/>
      <c r="AE82" s="12"/>
    </row>
    <row r="83" spans="3:31" ht="12.75" customHeight="1" x14ac:dyDescent="0.25"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4"/>
      <c r="U83" s="31"/>
      <c r="V83" s="12"/>
      <c r="W83" s="12"/>
      <c r="X83" s="12"/>
      <c r="Y83" s="12"/>
      <c r="Z83" s="12"/>
      <c r="AA83" s="12"/>
      <c r="AB83" s="12"/>
      <c r="AC83" s="12"/>
      <c r="AD83" s="12"/>
      <c r="AE83" s="12"/>
    </row>
    <row r="84" spans="3:31" ht="12.75" customHeight="1" x14ac:dyDescent="0.25"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4">
        <f t="shared" ref="T84:T87" si="12">E84-G84-H84-I84-J84-K84-L84-M84-N84-O84-P84-Q84-R84</f>
        <v>0</v>
      </c>
      <c r="U84" s="31"/>
      <c r="V84" s="12"/>
      <c r="W84" s="12"/>
      <c r="X84" s="12"/>
      <c r="Y84" s="12"/>
      <c r="Z84" s="12"/>
      <c r="AA84" s="12"/>
      <c r="AB84" s="12"/>
      <c r="AC84" s="12"/>
      <c r="AD84" s="12"/>
      <c r="AE84" s="12"/>
    </row>
    <row r="85" spans="3:31" ht="12.75" customHeight="1" x14ac:dyDescent="0.25"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4">
        <f t="shared" si="12"/>
        <v>0</v>
      </c>
      <c r="U85" s="31"/>
      <c r="V85" s="12"/>
      <c r="W85" s="12"/>
      <c r="X85" s="12"/>
      <c r="Y85" s="12"/>
      <c r="Z85" s="12"/>
      <c r="AA85" s="12"/>
      <c r="AB85" s="12"/>
      <c r="AC85" s="12"/>
      <c r="AD85" s="12"/>
      <c r="AE85" s="12"/>
    </row>
    <row r="86" spans="3:31" ht="12.75" customHeight="1" x14ac:dyDescent="0.25"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4">
        <f t="shared" si="12"/>
        <v>0</v>
      </c>
      <c r="U86" s="31"/>
      <c r="V86" s="12"/>
      <c r="W86" s="12"/>
      <c r="X86" s="12"/>
      <c r="Y86" s="12"/>
      <c r="Z86" s="12"/>
      <c r="AA86" s="12"/>
      <c r="AB86" s="12"/>
      <c r="AC86" s="12"/>
      <c r="AD86" s="12"/>
      <c r="AE86" s="12"/>
    </row>
    <row r="87" spans="3:31" ht="12.75" customHeight="1" x14ac:dyDescent="0.25"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4">
        <f t="shared" si="12"/>
        <v>0</v>
      </c>
      <c r="U87" s="31"/>
      <c r="V87" s="12"/>
      <c r="W87" s="12"/>
      <c r="X87" s="12"/>
      <c r="Y87" s="12"/>
      <c r="Z87" s="12"/>
      <c r="AA87" s="12"/>
      <c r="AB87" s="12"/>
      <c r="AC87" s="12"/>
      <c r="AD87" s="12"/>
      <c r="AE87" s="12"/>
    </row>
    <row r="88" spans="3:31" ht="12.75" customHeight="1" x14ac:dyDescent="0.25"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21"/>
      <c r="U88" s="31"/>
      <c r="V88" s="12"/>
      <c r="W88" s="12"/>
      <c r="X88" s="12"/>
      <c r="Y88" s="12"/>
      <c r="Z88" s="12"/>
      <c r="AA88" s="12"/>
      <c r="AB88" s="12"/>
      <c r="AC88" s="12"/>
      <c r="AD88" s="12"/>
      <c r="AE88" s="12"/>
    </row>
    <row r="89" spans="3:31" ht="12.75" customHeight="1" x14ac:dyDescent="0.25"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21"/>
      <c r="U89" s="31"/>
      <c r="V89" s="12"/>
      <c r="W89" s="12"/>
      <c r="X89" s="12"/>
      <c r="Y89" s="12"/>
      <c r="Z89" s="12"/>
      <c r="AA89" s="12"/>
      <c r="AB89" s="12"/>
      <c r="AC89" s="12"/>
      <c r="AD89" s="12"/>
      <c r="AE89" s="12"/>
    </row>
    <row r="90" spans="3:31" ht="12.75" customHeight="1" x14ac:dyDescent="0.25"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21"/>
      <c r="U90" s="31"/>
      <c r="V90" s="12"/>
      <c r="W90" s="12"/>
      <c r="X90" s="12"/>
      <c r="Y90" s="12"/>
      <c r="Z90" s="12"/>
      <c r="AA90" s="12"/>
      <c r="AB90" s="12"/>
      <c r="AC90" s="12"/>
      <c r="AD90" s="12"/>
      <c r="AE90" s="12"/>
    </row>
    <row r="91" spans="3:31" ht="12.75" customHeight="1" x14ac:dyDescent="0.25"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21"/>
      <c r="U91" s="31"/>
      <c r="V91" s="12"/>
      <c r="W91" s="12"/>
      <c r="X91" s="12"/>
      <c r="Y91" s="12"/>
      <c r="Z91" s="12"/>
      <c r="AA91" s="12"/>
      <c r="AB91" s="12"/>
      <c r="AC91" s="12"/>
      <c r="AD91" s="12"/>
      <c r="AE91" s="12"/>
    </row>
    <row r="92" spans="3:31" ht="12.75" customHeight="1" x14ac:dyDescent="0.25"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21"/>
      <c r="U92" s="31"/>
      <c r="V92" s="12"/>
      <c r="W92" s="12"/>
      <c r="X92" s="12"/>
      <c r="Y92" s="12"/>
      <c r="Z92" s="12"/>
      <c r="AA92" s="12"/>
      <c r="AB92" s="12"/>
      <c r="AC92" s="12"/>
      <c r="AD92" s="12"/>
      <c r="AE92" s="12"/>
    </row>
    <row r="93" spans="3:31" ht="12.75" customHeight="1" x14ac:dyDescent="0.25"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21"/>
      <c r="U93" s="31"/>
      <c r="V93" s="12"/>
      <c r="W93" s="12"/>
      <c r="X93" s="12"/>
      <c r="Y93" s="12"/>
      <c r="Z93" s="12"/>
      <c r="AA93" s="12"/>
      <c r="AB93" s="12"/>
      <c r="AC93" s="12"/>
      <c r="AD93" s="12"/>
      <c r="AE93" s="12"/>
    </row>
    <row r="94" spans="3:31" ht="12.75" customHeight="1" x14ac:dyDescent="0.25"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21"/>
      <c r="U94" s="31"/>
      <c r="V94" s="12"/>
      <c r="W94" s="12"/>
      <c r="X94" s="12"/>
      <c r="Y94" s="12"/>
      <c r="Z94" s="12"/>
      <c r="AA94" s="12"/>
      <c r="AB94" s="12"/>
      <c r="AC94" s="12"/>
      <c r="AD94" s="12"/>
      <c r="AE94" s="12"/>
    </row>
    <row r="95" spans="3:31" ht="12.75" customHeight="1" x14ac:dyDescent="0.25"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21"/>
      <c r="U95" s="31"/>
      <c r="V95" s="12"/>
      <c r="W95" s="12"/>
      <c r="X95" s="12"/>
      <c r="Y95" s="12"/>
      <c r="Z95" s="12"/>
      <c r="AA95" s="12"/>
      <c r="AB95" s="12"/>
      <c r="AC95" s="12"/>
      <c r="AD95" s="12"/>
      <c r="AE95" s="12"/>
    </row>
    <row r="96" spans="3:31" ht="12.75" customHeight="1" x14ac:dyDescent="0.25"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21"/>
      <c r="U96" s="31"/>
      <c r="V96" s="12"/>
      <c r="W96" s="12"/>
      <c r="X96" s="12"/>
      <c r="Y96" s="12"/>
      <c r="Z96" s="12"/>
      <c r="AA96" s="12"/>
      <c r="AB96" s="12"/>
      <c r="AC96" s="12"/>
      <c r="AD96" s="12"/>
      <c r="AE96" s="12"/>
    </row>
    <row r="97" spans="3:31" ht="12.75" customHeight="1" x14ac:dyDescent="0.25"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21"/>
      <c r="U97" s="31"/>
      <c r="V97" s="12"/>
      <c r="W97" s="12"/>
      <c r="X97" s="12"/>
      <c r="Y97" s="12"/>
      <c r="Z97" s="12"/>
      <c r="AA97" s="12"/>
      <c r="AB97" s="12"/>
      <c r="AC97" s="12"/>
      <c r="AD97" s="12"/>
      <c r="AE97" s="12"/>
    </row>
    <row r="98" spans="3:31" ht="12.75" customHeight="1" x14ac:dyDescent="0.25"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21"/>
      <c r="U98" s="31"/>
      <c r="V98" s="12"/>
      <c r="W98" s="12"/>
      <c r="X98" s="12"/>
      <c r="Y98" s="12"/>
      <c r="Z98" s="12"/>
      <c r="AA98" s="12"/>
      <c r="AB98" s="12"/>
      <c r="AC98" s="12"/>
      <c r="AD98" s="12"/>
      <c r="AE98" s="12"/>
    </row>
    <row r="99" spans="3:31" ht="12.75" customHeight="1" x14ac:dyDescent="0.25"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21"/>
      <c r="U99" s="31"/>
      <c r="V99" s="12"/>
      <c r="W99" s="12"/>
      <c r="X99" s="12"/>
      <c r="Y99" s="12"/>
      <c r="Z99" s="12"/>
      <c r="AA99" s="12"/>
      <c r="AB99" s="12"/>
      <c r="AC99" s="12"/>
      <c r="AD99" s="12"/>
      <c r="AE99" s="12"/>
    </row>
    <row r="100" spans="3:31" ht="12.75" customHeight="1" x14ac:dyDescent="0.25"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21"/>
      <c r="U100" s="31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</row>
    <row r="101" spans="3:31" ht="12.75" customHeight="1" x14ac:dyDescent="0.25"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21"/>
      <c r="U101" s="31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</row>
    <row r="102" spans="3:31" ht="12.75" customHeight="1" x14ac:dyDescent="0.25"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21"/>
      <c r="U102" s="31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</row>
    <row r="103" spans="3:31" ht="12.75" customHeight="1" x14ac:dyDescent="0.25"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21"/>
      <c r="U103" s="31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</row>
    <row r="104" spans="3:31" ht="12.75" customHeight="1" x14ac:dyDescent="0.25"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21"/>
      <c r="U104" s="31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</row>
    <row r="105" spans="3:31" ht="12.75" customHeight="1" x14ac:dyDescent="0.25"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21"/>
      <c r="U105" s="31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</row>
    <row r="106" spans="3:31" ht="12.75" customHeight="1" x14ac:dyDescent="0.25"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21"/>
      <c r="U106" s="31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</row>
    <row r="107" spans="3:31" ht="12.75" customHeight="1" x14ac:dyDescent="0.25"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21"/>
      <c r="U107" s="31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</row>
    <row r="108" spans="3:31" ht="12.75" customHeight="1" x14ac:dyDescent="0.25"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21"/>
      <c r="U108" s="31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</row>
    <row r="109" spans="3:31" ht="12.75" customHeight="1" x14ac:dyDescent="0.25"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21"/>
      <c r="U109" s="31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</row>
    <row r="110" spans="3:31" ht="12.75" customHeight="1" x14ac:dyDescent="0.25"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21"/>
      <c r="U110" s="31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</row>
    <row r="111" spans="3:31" ht="12.75" customHeight="1" x14ac:dyDescent="0.25"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21"/>
      <c r="U111" s="31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</row>
    <row r="112" spans="3:31" ht="12.75" customHeight="1" x14ac:dyDescent="0.25"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21"/>
      <c r="U112" s="31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</row>
    <row r="113" spans="3:31" ht="12.75" customHeight="1" x14ac:dyDescent="0.25"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21"/>
      <c r="U113" s="31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</row>
    <row r="114" spans="3:31" ht="12.75" customHeight="1" x14ac:dyDescent="0.25"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21"/>
      <c r="U114" s="31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</row>
    <row r="115" spans="3:31" ht="12.75" customHeight="1" x14ac:dyDescent="0.25"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21"/>
      <c r="U115" s="31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</row>
    <row r="116" spans="3:31" ht="12.75" customHeight="1" x14ac:dyDescent="0.25"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21"/>
      <c r="U116" s="31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</row>
    <row r="117" spans="3:31" ht="12.75" customHeight="1" x14ac:dyDescent="0.25"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21"/>
      <c r="U117" s="31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</row>
    <row r="118" spans="3:31" ht="12.75" customHeight="1" x14ac:dyDescent="0.25"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21"/>
      <c r="U118" s="31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</row>
    <row r="119" spans="3:31" ht="12.75" customHeight="1" x14ac:dyDescent="0.25"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21"/>
      <c r="U119" s="31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</row>
    <row r="120" spans="3:31" ht="12.75" customHeight="1" x14ac:dyDescent="0.25"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21"/>
      <c r="U120" s="31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</row>
    <row r="121" spans="3:31" ht="12.75" customHeight="1" x14ac:dyDescent="0.25"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21"/>
      <c r="U121" s="31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</row>
    <row r="122" spans="3:31" ht="12.75" customHeight="1" x14ac:dyDescent="0.25"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21"/>
      <c r="U122" s="31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</row>
    <row r="123" spans="3:31" ht="12.75" customHeight="1" x14ac:dyDescent="0.25"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21"/>
      <c r="U123" s="31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</row>
    <row r="124" spans="3:31" ht="12.75" customHeight="1" x14ac:dyDescent="0.25"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21"/>
      <c r="U124" s="31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</row>
    <row r="125" spans="3:31" ht="12.75" customHeight="1" x14ac:dyDescent="0.25"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21"/>
      <c r="U125" s="31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</row>
    <row r="126" spans="3:31" ht="12.75" customHeight="1" x14ac:dyDescent="0.25"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21"/>
      <c r="U126" s="31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</row>
    <row r="127" spans="3:31" ht="12.75" customHeight="1" x14ac:dyDescent="0.25"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21"/>
      <c r="U127" s="31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</row>
    <row r="128" spans="3:31" ht="12.75" customHeight="1" x14ac:dyDescent="0.25"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21"/>
      <c r="U128" s="31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</row>
    <row r="129" spans="3:31" ht="12.75" customHeight="1" x14ac:dyDescent="0.25"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21"/>
      <c r="U129" s="31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</row>
    <row r="130" spans="3:31" ht="12.75" customHeight="1" x14ac:dyDescent="0.25"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21"/>
      <c r="U130" s="31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</row>
    <row r="131" spans="3:31" ht="12.75" customHeight="1" x14ac:dyDescent="0.25"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21"/>
      <c r="U131" s="31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</row>
    <row r="132" spans="3:31" ht="12.75" customHeight="1" x14ac:dyDescent="0.25"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21"/>
      <c r="U132" s="31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</row>
    <row r="133" spans="3:31" ht="12.75" customHeight="1" x14ac:dyDescent="0.25"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21"/>
      <c r="U133" s="31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</row>
    <row r="134" spans="3:31" ht="12.75" customHeight="1" x14ac:dyDescent="0.25"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21"/>
      <c r="U134" s="31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</row>
    <row r="135" spans="3:31" ht="12.75" customHeight="1" x14ac:dyDescent="0.25"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21"/>
      <c r="U135" s="31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</row>
    <row r="136" spans="3:31" ht="12.75" customHeight="1" x14ac:dyDescent="0.25"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21"/>
      <c r="U136" s="31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</row>
    <row r="137" spans="3:31" ht="12.75" customHeight="1" x14ac:dyDescent="0.25"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21"/>
      <c r="U137" s="31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</row>
    <row r="138" spans="3:31" ht="12.75" customHeight="1" x14ac:dyDescent="0.25"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21"/>
      <c r="U138" s="31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</row>
    <row r="139" spans="3:31" ht="12.75" customHeight="1" x14ac:dyDescent="0.25"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21"/>
      <c r="U139" s="31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</row>
    <row r="140" spans="3:31" ht="12.75" customHeight="1" x14ac:dyDescent="0.25"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21"/>
      <c r="U140" s="31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</row>
    <row r="141" spans="3:31" ht="12.75" customHeight="1" x14ac:dyDescent="0.25"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21"/>
      <c r="U141" s="31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</row>
    <row r="142" spans="3:31" ht="12.75" customHeight="1" x14ac:dyDescent="0.25"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21"/>
      <c r="U142" s="31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</row>
    <row r="143" spans="3:31" ht="12.75" customHeight="1" x14ac:dyDescent="0.25"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21"/>
      <c r="U143" s="31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</row>
    <row r="144" spans="3:31" ht="12.75" customHeight="1" x14ac:dyDescent="0.25"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21"/>
      <c r="U144" s="31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</row>
    <row r="145" spans="21:21" ht="12.75" customHeight="1" x14ac:dyDescent="0.25">
      <c r="U145" s="32"/>
    </row>
    <row r="146" spans="21:21" ht="12.75" customHeight="1" x14ac:dyDescent="0.25">
      <c r="U146" s="32"/>
    </row>
    <row r="147" spans="21:21" ht="12.75" customHeight="1" x14ac:dyDescent="0.25">
      <c r="U147" s="32"/>
    </row>
    <row r="148" spans="21:21" ht="12.75" customHeight="1" x14ac:dyDescent="0.25">
      <c r="U148" s="32"/>
    </row>
    <row r="149" spans="21:21" ht="12.75" customHeight="1" x14ac:dyDescent="0.25">
      <c r="U149" s="32"/>
    </row>
    <row r="150" spans="21:21" ht="12.75" customHeight="1" x14ac:dyDescent="0.25">
      <c r="U150" s="32"/>
    </row>
    <row r="151" spans="21:21" ht="12.75" customHeight="1" x14ac:dyDescent="0.25">
      <c r="U151" s="32"/>
    </row>
    <row r="152" spans="21:21" ht="12.75" customHeight="1" x14ac:dyDescent="0.25">
      <c r="U152" s="32"/>
    </row>
    <row r="153" spans="21:21" ht="12.75" customHeight="1" x14ac:dyDescent="0.25">
      <c r="U153" s="32"/>
    </row>
    <row r="154" spans="21:21" ht="12.75" customHeight="1" x14ac:dyDescent="0.25">
      <c r="U154" s="32"/>
    </row>
    <row r="155" spans="21:21" ht="12.75" customHeight="1" x14ac:dyDescent="0.25">
      <c r="U155" s="32"/>
    </row>
    <row r="156" spans="21:21" ht="12.75" customHeight="1" x14ac:dyDescent="0.25">
      <c r="U156" s="32"/>
    </row>
    <row r="157" spans="21:21" ht="12.75" customHeight="1" x14ac:dyDescent="0.25">
      <c r="U157" s="32"/>
    </row>
    <row r="158" spans="21:21" ht="12.75" customHeight="1" x14ac:dyDescent="0.25">
      <c r="U158" s="32"/>
    </row>
    <row r="159" spans="21:21" ht="12.75" customHeight="1" x14ac:dyDescent="0.25">
      <c r="U159" s="32"/>
    </row>
    <row r="160" spans="21:21" ht="12.75" customHeight="1" x14ac:dyDescent="0.25">
      <c r="U160" s="32"/>
    </row>
    <row r="161" spans="21:21" ht="12.75" customHeight="1" x14ac:dyDescent="0.25">
      <c r="U161" s="32"/>
    </row>
    <row r="162" spans="21:21" ht="12.75" customHeight="1" x14ac:dyDescent="0.25">
      <c r="U162" s="32"/>
    </row>
    <row r="163" spans="21:21" ht="12.75" customHeight="1" x14ac:dyDescent="0.25">
      <c r="U163" s="32"/>
    </row>
    <row r="164" spans="21:21" ht="12.75" customHeight="1" x14ac:dyDescent="0.25">
      <c r="U164" s="32"/>
    </row>
    <row r="165" spans="21:21" ht="12.75" customHeight="1" x14ac:dyDescent="0.25">
      <c r="U165" s="32"/>
    </row>
    <row r="166" spans="21:21" ht="12.75" customHeight="1" x14ac:dyDescent="0.25">
      <c r="U166" s="32"/>
    </row>
    <row r="167" spans="21:21" ht="12.75" customHeight="1" x14ac:dyDescent="0.25">
      <c r="U167" s="32"/>
    </row>
    <row r="168" spans="21:21" ht="12.75" customHeight="1" x14ac:dyDescent="0.25">
      <c r="U168" s="32"/>
    </row>
    <row r="169" spans="21:21" ht="12.75" customHeight="1" x14ac:dyDescent="0.25">
      <c r="U169" s="32"/>
    </row>
    <row r="170" spans="21:21" ht="12.75" customHeight="1" x14ac:dyDescent="0.25">
      <c r="U170" s="32"/>
    </row>
    <row r="171" spans="21:21" ht="12.75" customHeight="1" x14ac:dyDescent="0.25">
      <c r="U171" s="32"/>
    </row>
    <row r="172" spans="21:21" ht="12.75" customHeight="1" x14ac:dyDescent="0.25">
      <c r="U172" s="32"/>
    </row>
    <row r="173" spans="21:21" ht="12.75" customHeight="1" x14ac:dyDescent="0.25">
      <c r="U173" s="32"/>
    </row>
    <row r="174" spans="21:21" ht="12.75" customHeight="1" x14ac:dyDescent="0.25">
      <c r="U174" s="32"/>
    </row>
    <row r="175" spans="21:21" ht="12.75" customHeight="1" x14ac:dyDescent="0.25">
      <c r="U175" s="32"/>
    </row>
    <row r="176" spans="21:21" ht="12.75" customHeight="1" x14ac:dyDescent="0.25">
      <c r="U176" s="32"/>
    </row>
    <row r="177" spans="21:21" ht="12.75" customHeight="1" x14ac:dyDescent="0.25">
      <c r="U177" s="32"/>
    </row>
    <row r="178" spans="21:21" ht="12.75" customHeight="1" x14ac:dyDescent="0.25">
      <c r="U178" s="32"/>
    </row>
    <row r="179" spans="21:21" ht="12.75" customHeight="1" x14ac:dyDescent="0.25">
      <c r="U179" s="32"/>
    </row>
    <row r="180" spans="21:21" ht="12.75" customHeight="1" x14ac:dyDescent="0.25">
      <c r="U180" s="32"/>
    </row>
    <row r="181" spans="21:21" ht="12.75" customHeight="1" x14ac:dyDescent="0.25">
      <c r="U181" s="32"/>
    </row>
    <row r="182" spans="21:21" ht="12.75" customHeight="1" x14ac:dyDescent="0.25">
      <c r="U182" s="32"/>
    </row>
    <row r="183" spans="21:21" ht="12.75" customHeight="1" x14ac:dyDescent="0.25"/>
    <row r="184" spans="21:21" ht="12.75" customHeight="1" x14ac:dyDescent="0.25"/>
    <row r="185" spans="21:21" ht="12.75" customHeight="1" x14ac:dyDescent="0.25"/>
    <row r="186" spans="21:21" ht="12.75" customHeight="1" x14ac:dyDescent="0.25"/>
    <row r="187" spans="21:21" ht="12.75" customHeight="1" x14ac:dyDescent="0.25"/>
    <row r="188" spans="21:21" ht="12.75" customHeight="1" x14ac:dyDescent="0.25"/>
    <row r="189" spans="21:21" ht="12.75" customHeight="1" x14ac:dyDescent="0.25"/>
    <row r="190" spans="21:21" ht="12.75" customHeight="1" x14ac:dyDescent="0.25"/>
    <row r="191" spans="21:21" ht="12.75" customHeight="1" x14ac:dyDescent="0.25"/>
    <row r="192" spans="21:21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</sheetData>
  <conditionalFormatting sqref="G47:R47">
    <cfRule type="iconSet" priority="2">
      <iconSet>
        <cfvo type="percent" val="0"/>
        <cfvo type="num" val="500000"/>
        <cfvo type="num" val="833333"/>
      </iconSet>
    </cfRule>
  </conditionalFormatting>
  <conditionalFormatting sqref="G47:R47">
    <cfRule type="iconSet" priority="1">
      <iconSet>
        <cfvo type="percent" val="0"/>
        <cfvo type="num" val="425000"/>
        <cfvo type="num" val="583333"/>
      </iconSet>
    </cfRule>
  </conditionalFormatting>
  <pageMargins left="0.7" right="0.7" top="0.75" bottom="0.75" header="0.3" footer="0.3"/>
  <pageSetup orientation="portrait" r:id="rId1"/>
  <ignoredErrors>
    <ignoredError sqref="G27:H27 L27:N27 P27:R27" formulaRange="1"/>
    <ignoredError sqref="T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36FB8-C81F-4777-87F0-388C691CB960}">
  <dimension ref="A1:AE988"/>
  <sheetViews>
    <sheetView topLeftCell="A46" zoomScale="120" zoomScaleNormal="120" workbookViewId="0">
      <selection activeCell="D11" sqref="D11"/>
    </sheetView>
  </sheetViews>
  <sheetFormatPr defaultColWidth="14.44140625" defaultRowHeight="15" customHeight="1" x14ac:dyDescent="0.25"/>
  <cols>
    <col min="1" max="1" width="11" customWidth="1"/>
    <col min="2" max="2" width="25.44140625" customWidth="1"/>
    <col min="3" max="3" width="15.77734375" customWidth="1"/>
    <col min="4" max="4" width="14.5546875" customWidth="1"/>
    <col min="5" max="5" width="14.77734375" customWidth="1"/>
    <col min="6" max="6" width="1.21875" customWidth="1"/>
    <col min="7" max="7" width="14.5546875" customWidth="1"/>
    <col min="8" max="8" width="13.44140625" customWidth="1"/>
    <col min="9" max="9" width="13.109375" customWidth="1"/>
    <col min="10" max="10" width="13.77734375" customWidth="1"/>
    <col min="11" max="11" width="11.6640625" customWidth="1"/>
    <col min="12" max="12" width="13.21875" customWidth="1"/>
    <col min="13" max="13" width="12" customWidth="1"/>
    <col min="14" max="17" width="12.33203125" customWidth="1"/>
    <col min="18" max="18" width="13" customWidth="1"/>
    <col min="19" max="19" width="1.5546875" customWidth="1"/>
    <col min="20" max="20" width="12.5546875" customWidth="1"/>
    <col min="21" max="21" width="18.21875" customWidth="1"/>
    <col min="22" max="31" width="8" customWidth="1"/>
  </cols>
  <sheetData>
    <row r="1" spans="1:21" ht="15.75" customHeight="1" x14ac:dyDescent="0.3">
      <c r="A1" s="1" t="s">
        <v>0</v>
      </c>
      <c r="G1" s="2">
        <v>1</v>
      </c>
      <c r="H1" s="2">
        <v>2</v>
      </c>
      <c r="I1" s="2">
        <v>3</v>
      </c>
      <c r="J1" s="2">
        <v>4</v>
      </c>
      <c r="K1" s="2">
        <v>5</v>
      </c>
      <c r="L1" s="2">
        <v>6</v>
      </c>
      <c r="M1" s="2">
        <v>7</v>
      </c>
      <c r="N1" s="2">
        <v>8</v>
      </c>
      <c r="O1" s="2">
        <v>9</v>
      </c>
      <c r="P1" s="2">
        <v>10</v>
      </c>
      <c r="Q1" s="2">
        <v>11</v>
      </c>
      <c r="R1" s="2">
        <v>12</v>
      </c>
      <c r="S1" s="2"/>
    </row>
    <row r="2" spans="1:21" ht="15.75" customHeight="1" x14ac:dyDescent="0.3">
      <c r="A2" s="1" t="s">
        <v>1</v>
      </c>
      <c r="I2" s="36" t="s">
        <v>60</v>
      </c>
      <c r="L2" s="34">
        <v>7000000</v>
      </c>
    </row>
    <row r="3" spans="1:21" ht="12.75" customHeight="1" x14ac:dyDescent="0.25">
      <c r="B3" s="3" t="s">
        <v>43</v>
      </c>
      <c r="J3" s="37" t="s">
        <v>61</v>
      </c>
      <c r="L3" s="38">
        <v>12</v>
      </c>
    </row>
    <row r="4" spans="1:21" ht="12.75" customHeight="1" x14ac:dyDescent="0.25">
      <c r="B4" s="4" t="s">
        <v>45</v>
      </c>
      <c r="J4" s="36" t="s">
        <v>62</v>
      </c>
      <c r="L4" s="39">
        <f>L2/L3</f>
        <v>583333.33333333337</v>
      </c>
    </row>
    <row r="5" spans="1:21" ht="12.75" customHeight="1" x14ac:dyDescent="0.25">
      <c r="B5" s="4"/>
    </row>
    <row r="6" spans="1:21" ht="15.6" x14ac:dyDescent="0.3">
      <c r="A6" s="20" t="s">
        <v>40</v>
      </c>
      <c r="B6" s="22" t="s">
        <v>76</v>
      </c>
      <c r="C6" s="12"/>
      <c r="D6" s="12"/>
      <c r="E6" s="12"/>
    </row>
    <row r="7" spans="1:21" ht="15.6" x14ac:dyDescent="0.3">
      <c r="B7" s="22" t="s">
        <v>41</v>
      </c>
      <c r="C7" s="12"/>
      <c r="G7" s="34">
        <f>L2/L3</f>
        <v>583333.33333333337</v>
      </c>
    </row>
    <row r="8" spans="1:21" ht="15.6" x14ac:dyDescent="0.3">
      <c r="A8" s="11"/>
      <c r="B8" s="22" t="s">
        <v>47</v>
      </c>
      <c r="C8" s="12"/>
      <c r="E8" s="12"/>
    </row>
    <row r="9" spans="1:21" ht="12.75" customHeight="1" x14ac:dyDescent="0.25">
      <c r="A9" s="11"/>
      <c r="B9" s="11"/>
      <c r="C9" s="12"/>
      <c r="E9" s="12"/>
    </row>
    <row r="10" spans="1:21" ht="15.6" x14ac:dyDescent="0.3">
      <c r="A10" s="20" t="s">
        <v>65</v>
      </c>
      <c r="B10" s="18" t="s">
        <v>66</v>
      </c>
      <c r="C10" s="12"/>
      <c r="E10" s="12"/>
    </row>
    <row r="11" spans="1:21" ht="13.2" x14ac:dyDescent="0.25">
      <c r="A11" s="11"/>
      <c r="B11" s="18" t="s">
        <v>67</v>
      </c>
      <c r="C11" s="12"/>
      <c r="D11" s="12"/>
    </row>
    <row r="12" spans="1:21" ht="13.2" x14ac:dyDescent="0.25">
      <c r="A12" s="11"/>
      <c r="B12" s="18" t="s">
        <v>68</v>
      </c>
      <c r="C12" s="12"/>
      <c r="D12" s="12"/>
      <c r="E12" s="12"/>
    </row>
    <row r="13" spans="1:21" ht="13.2" x14ac:dyDescent="0.25">
      <c r="A13" s="11"/>
      <c r="B13" s="18" t="s">
        <v>69</v>
      </c>
      <c r="C13" s="12"/>
      <c r="E13" s="12"/>
      <c r="T13" s="27"/>
    </row>
    <row r="14" spans="1:21" ht="13.2" x14ac:dyDescent="0.25">
      <c r="A14" s="11"/>
      <c r="B14" s="18" t="s">
        <v>70</v>
      </c>
      <c r="C14" s="12"/>
      <c r="E14" s="12"/>
      <c r="T14" s="27"/>
    </row>
    <row r="15" spans="1:21" ht="12.75" customHeight="1" x14ac:dyDescent="0.25">
      <c r="B15" s="23"/>
      <c r="T15" s="27"/>
    </row>
    <row r="16" spans="1:21" ht="15.75" customHeight="1" x14ac:dyDescent="0.3">
      <c r="A16" s="1" t="s">
        <v>2</v>
      </c>
      <c r="B16" s="5" t="s">
        <v>3</v>
      </c>
      <c r="F16" s="6"/>
      <c r="G16" s="1" t="s">
        <v>63</v>
      </c>
      <c r="S16" s="6"/>
      <c r="T16" s="28"/>
      <c r="U16" s="7"/>
    </row>
    <row r="17" spans="1:31" ht="53.4" x14ac:dyDescent="0.3">
      <c r="A17" s="1" t="s">
        <v>4</v>
      </c>
      <c r="C17" s="7" t="s">
        <v>5</v>
      </c>
      <c r="D17" s="7" t="s">
        <v>6</v>
      </c>
      <c r="E17" s="7" t="s">
        <v>6</v>
      </c>
      <c r="F17" s="8"/>
      <c r="G17" s="7" t="s">
        <v>7</v>
      </c>
      <c r="S17" s="6"/>
      <c r="T17" s="29" t="s">
        <v>53</v>
      </c>
      <c r="U17" s="29" t="s">
        <v>52</v>
      </c>
    </row>
    <row r="18" spans="1:31" ht="12.75" customHeight="1" x14ac:dyDescent="0.25">
      <c r="A18" s="7" t="s">
        <v>8</v>
      </c>
      <c r="B18" s="7" t="s">
        <v>9</v>
      </c>
      <c r="C18" s="7" t="s">
        <v>10</v>
      </c>
      <c r="D18" s="7" t="s">
        <v>11</v>
      </c>
      <c r="E18" s="7" t="s">
        <v>12</v>
      </c>
      <c r="F18" s="8"/>
      <c r="G18" s="9">
        <v>43952</v>
      </c>
      <c r="H18" s="9">
        <v>43983</v>
      </c>
      <c r="I18" s="9">
        <v>44013</v>
      </c>
      <c r="J18" s="9">
        <v>44044</v>
      </c>
      <c r="K18" s="9">
        <v>44075</v>
      </c>
      <c r="L18" s="9">
        <v>44105</v>
      </c>
      <c r="M18" s="9">
        <v>44136</v>
      </c>
      <c r="N18" s="9">
        <v>44166</v>
      </c>
      <c r="O18" s="9">
        <v>44197</v>
      </c>
      <c r="P18" s="9">
        <v>44228</v>
      </c>
      <c r="Q18" s="9">
        <v>44256</v>
      </c>
      <c r="R18" s="9">
        <v>44287</v>
      </c>
      <c r="S18" s="10"/>
      <c r="T18" s="7"/>
      <c r="U18" s="31"/>
    </row>
    <row r="19" spans="1:31" ht="12.75" customHeight="1" x14ac:dyDescent="0.25">
      <c r="A19" s="11" t="s">
        <v>13</v>
      </c>
      <c r="B19" s="11" t="s">
        <v>14</v>
      </c>
      <c r="C19" s="12">
        <v>11700</v>
      </c>
      <c r="D19" s="12">
        <v>9315</v>
      </c>
      <c r="E19" s="12">
        <f>C19-D19</f>
        <v>2385</v>
      </c>
      <c r="F19" s="13"/>
      <c r="G19" s="49">
        <v>0</v>
      </c>
      <c r="H19" s="49">
        <v>0</v>
      </c>
      <c r="I19" s="49">
        <v>0</v>
      </c>
      <c r="J19" s="12">
        <v>2385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3"/>
      <c r="T19" s="14">
        <f>E19-G19-H19-I19-J19-K19-L19-M19-N19-O19-P19-Q19-R19</f>
        <v>0</v>
      </c>
      <c r="U19" s="31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 spans="1:31" ht="12.75" customHeight="1" x14ac:dyDescent="0.25">
      <c r="A20" s="11" t="s">
        <v>15</v>
      </c>
      <c r="B20" s="11" t="s">
        <v>16</v>
      </c>
      <c r="C20" s="12">
        <v>10152</v>
      </c>
      <c r="D20" s="12">
        <v>1500</v>
      </c>
      <c r="E20" s="12">
        <f>C20-D20</f>
        <v>8652</v>
      </c>
      <c r="F20" s="13"/>
      <c r="G20" s="49">
        <v>0</v>
      </c>
      <c r="H20" s="49">
        <v>0</v>
      </c>
      <c r="I20" s="12">
        <v>6000</v>
      </c>
      <c r="J20" s="12">
        <v>2652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3"/>
      <c r="T20" s="14">
        <f t="shared" ref="T20:T24" si="0">E20-G20-H20-I20-J20-K20-L20-M20-N20-O20-P20-Q20-R20</f>
        <v>0</v>
      </c>
      <c r="U20" s="31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ht="12.75" customHeight="1" x14ac:dyDescent="0.25">
      <c r="A21" s="11" t="s">
        <v>17</v>
      </c>
      <c r="B21" s="11" t="s">
        <v>18</v>
      </c>
      <c r="C21" s="12">
        <v>62142</v>
      </c>
      <c r="D21" s="12">
        <v>19611</v>
      </c>
      <c r="E21" s="12">
        <f>C21-D21</f>
        <v>42531</v>
      </c>
      <c r="F21" s="13"/>
      <c r="G21" s="50">
        <v>0</v>
      </c>
      <c r="H21" s="49">
        <v>0</v>
      </c>
      <c r="I21" s="12">
        <v>15000</v>
      </c>
      <c r="J21" s="12">
        <v>15000</v>
      </c>
      <c r="K21" s="12">
        <f>E21-I21-J21</f>
        <v>12531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3"/>
      <c r="T21" s="14">
        <f t="shared" si="0"/>
        <v>0</v>
      </c>
      <c r="U21" s="31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ht="12.75" customHeight="1" x14ac:dyDescent="0.25">
      <c r="A22" s="11" t="s">
        <v>19</v>
      </c>
      <c r="B22" s="11" t="s">
        <v>20</v>
      </c>
      <c r="C22" s="12">
        <v>1131167</v>
      </c>
      <c r="D22" s="12">
        <v>233000</v>
      </c>
      <c r="E22" s="12">
        <f t="shared" ref="E22:E25" si="1">C22-D22</f>
        <v>898167</v>
      </c>
      <c r="F22" s="13"/>
      <c r="G22" s="48">
        <v>300000</v>
      </c>
      <c r="H22" s="48">
        <v>300000</v>
      </c>
      <c r="I22" s="48">
        <v>250000</v>
      </c>
      <c r="J22" s="48">
        <v>48167</v>
      </c>
      <c r="K22" s="12">
        <f>E22-G22-H22-I22-J22</f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3"/>
      <c r="T22" s="14">
        <f t="shared" si="0"/>
        <v>0</v>
      </c>
      <c r="U22" s="31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ht="12.75" customHeight="1" x14ac:dyDescent="0.25">
      <c r="A23" s="11" t="s">
        <v>21</v>
      </c>
      <c r="B23" s="11" t="s">
        <v>22</v>
      </c>
      <c r="C23" s="12">
        <v>3207009</v>
      </c>
      <c r="D23" s="12">
        <v>515000</v>
      </c>
      <c r="E23" s="12">
        <f t="shared" si="1"/>
        <v>2692009</v>
      </c>
      <c r="F23" s="13"/>
      <c r="G23" s="12">
        <v>333000</v>
      </c>
      <c r="H23" s="12">
        <v>360000</v>
      </c>
      <c r="I23" s="12">
        <v>409000</v>
      </c>
      <c r="J23" s="12">
        <v>400000</v>
      </c>
      <c r="K23" s="12">
        <v>320000</v>
      </c>
      <c r="L23" s="12">
        <v>315000</v>
      </c>
      <c r="M23" s="12">
        <v>298000</v>
      </c>
      <c r="N23" s="12">
        <v>250000</v>
      </c>
      <c r="O23" s="12">
        <f>E23-G23-H23-I23-J23-K23-L23-M23-N23</f>
        <v>7009</v>
      </c>
      <c r="P23" s="12">
        <v>0</v>
      </c>
      <c r="Q23" s="12">
        <v>0</v>
      </c>
      <c r="R23" s="12">
        <v>0</v>
      </c>
      <c r="S23" s="13"/>
      <c r="T23" s="14">
        <f t="shared" si="0"/>
        <v>0</v>
      </c>
      <c r="U23" s="31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ht="12.75" customHeight="1" x14ac:dyDescent="0.25">
      <c r="A24" s="11" t="s">
        <v>23</v>
      </c>
      <c r="B24" s="11" t="s">
        <v>24</v>
      </c>
      <c r="C24" s="12">
        <v>13426</v>
      </c>
      <c r="D24" s="12">
        <v>2000</v>
      </c>
      <c r="E24" s="12">
        <f t="shared" si="1"/>
        <v>11426</v>
      </c>
      <c r="F24" s="13"/>
      <c r="G24" s="50">
        <v>0</v>
      </c>
      <c r="H24" s="49">
        <v>0</v>
      </c>
      <c r="I24" s="12">
        <v>2000</v>
      </c>
      <c r="J24" s="12">
        <v>3000</v>
      </c>
      <c r="K24" s="12">
        <f>E24-I24-J24</f>
        <v>6426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3"/>
      <c r="T24" s="14">
        <f t="shared" si="0"/>
        <v>0</v>
      </c>
      <c r="U24" s="31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ht="12.75" customHeight="1" x14ac:dyDescent="0.25">
      <c r="A25" s="11" t="s">
        <v>25</v>
      </c>
      <c r="B25" s="11" t="s">
        <v>26</v>
      </c>
      <c r="C25" s="12">
        <v>111734</v>
      </c>
      <c r="D25" s="12">
        <v>1500</v>
      </c>
      <c r="E25" s="12">
        <f t="shared" si="1"/>
        <v>110234</v>
      </c>
      <c r="F25" s="13"/>
      <c r="G25" s="50">
        <v>0</v>
      </c>
      <c r="H25" s="49">
        <v>0</v>
      </c>
      <c r="I25" s="49">
        <v>0</v>
      </c>
      <c r="J25" s="12">
        <v>10000</v>
      </c>
      <c r="K25" s="12">
        <v>33000</v>
      </c>
      <c r="L25" s="12">
        <v>50000</v>
      </c>
      <c r="M25" s="12">
        <f>E25-J25-K25-L25</f>
        <v>17234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3"/>
      <c r="T25" s="14">
        <f>E25-G25-H25-I25-J25-K25-L25-M25-N25-O25-P25-Q25-R25</f>
        <v>0</v>
      </c>
      <c r="U25" s="31"/>
      <c r="V25" s="12"/>
      <c r="W25" s="12"/>
      <c r="X25" s="12"/>
      <c r="Y25" s="12"/>
      <c r="Z25" s="12"/>
      <c r="AA25" s="12"/>
      <c r="AB25" s="12"/>
      <c r="AC25" s="12"/>
      <c r="AD25" s="12"/>
      <c r="AE25" s="12"/>
    </row>
    <row r="26" spans="1:31" ht="12.75" customHeight="1" x14ac:dyDescent="0.25">
      <c r="A26" s="11"/>
      <c r="B26" s="11"/>
      <c r="C26" s="12"/>
      <c r="D26" s="12"/>
      <c r="E26" s="12"/>
      <c r="F26" s="13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3"/>
      <c r="T26" s="14"/>
      <c r="U26" s="31"/>
      <c r="V26" s="12"/>
      <c r="W26" s="12"/>
      <c r="X26" s="12"/>
      <c r="Y26" s="12"/>
      <c r="Z26" s="12"/>
      <c r="AA26" s="12"/>
      <c r="AB26" s="12"/>
      <c r="AC26" s="12"/>
      <c r="AD26" s="12"/>
      <c r="AE26" s="12"/>
    </row>
    <row r="27" spans="1:31" ht="15.75" customHeight="1" x14ac:dyDescent="0.3">
      <c r="A27" s="11"/>
      <c r="B27" s="15" t="s">
        <v>27</v>
      </c>
      <c r="C27" s="16">
        <f>SUM(C19:C26)</f>
        <v>4547330</v>
      </c>
      <c r="D27" s="16">
        <f t="shared" ref="D27:E27" si="2">SUM(D19:D26)</f>
        <v>781926</v>
      </c>
      <c r="E27" s="16">
        <f t="shared" si="2"/>
        <v>3765404</v>
      </c>
      <c r="F27" s="13"/>
      <c r="G27" s="25">
        <f>SUM(G19:G26)</f>
        <v>633000</v>
      </c>
      <c r="H27" s="25">
        <f t="shared" ref="H27:R27" si="3">SUM(H19:H26)</f>
        <v>660000</v>
      </c>
      <c r="I27" s="25">
        <f t="shared" si="3"/>
        <v>682000</v>
      </c>
      <c r="J27" s="25">
        <f t="shared" si="3"/>
        <v>481204</v>
      </c>
      <c r="K27" s="25">
        <f t="shared" si="3"/>
        <v>371957</v>
      </c>
      <c r="L27" s="25">
        <f t="shared" si="3"/>
        <v>365000</v>
      </c>
      <c r="M27" s="25">
        <f t="shared" si="3"/>
        <v>315234</v>
      </c>
      <c r="N27" s="25">
        <f t="shared" si="3"/>
        <v>250000</v>
      </c>
      <c r="O27" s="25">
        <f t="shared" si="3"/>
        <v>7009</v>
      </c>
      <c r="P27" s="25">
        <f t="shared" si="3"/>
        <v>0</v>
      </c>
      <c r="Q27" s="25">
        <f t="shared" si="3"/>
        <v>0</v>
      </c>
      <c r="R27" s="25">
        <f t="shared" si="3"/>
        <v>0</v>
      </c>
      <c r="S27" s="13"/>
      <c r="T27" s="14">
        <f>E27-G27-H27-I27-J27-K27-L27-M27-N27-O27-P27-Q27-R27</f>
        <v>0</v>
      </c>
      <c r="U27" s="31"/>
      <c r="V27" s="12"/>
      <c r="W27" s="12"/>
      <c r="X27" s="12"/>
      <c r="Y27" s="12"/>
      <c r="Z27" s="12"/>
      <c r="AA27" s="12"/>
      <c r="AB27" s="12"/>
      <c r="AC27" s="12"/>
      <c r="AD27" s="12"/>
      <c r="AE27" s="12"/>
    </row>
    <row r="28" spans="1:31" ht="12.75" customHeight="1" x14ac:dyDescent="0.25">
      <c r="A28" s="11"/>
      <c r="B28" s="11"/>
      <c r="C28" s="12"/>
      <c r="D28" s="12"/>
      <c r="E28" s="12"/>
      <c r="F28" s="13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3"/>
      <c r="T28" s="14"/>
      <c r="U28" s="31"/>
      <c r="V28" s="12"/>
      <c r="W28" s="12"/>
      <c r="X28" s="12"/>
      <c r="Y28" s="12"/>
      <c r="Z28" s="12"/>
      <c r="AA28" s="12"/>
      <c r="AB28" s="12"/>
      <c r="AC28" s="12"/>
      <c r="AD28" s="12"/>
      <c r="AE28" s="12"/>
    </row>
    <row r="29" spans="1:31" ht="15.75" customHeight="1" x14ac:dyDescent="0.3">
      <c r="A29" s="17" t="s">
        <v>28</v>
      </c>
      <c r="B29" s="11"/>
      <c r="C29" s="12"/>
      <c r="D29" s="12"/>
      <c r="E29" s="12"/>
      <c r="F29" s="13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3"/>
      <c r="T29" s="14"/>
      <c r="U29" s="31"/>
      <c r="V29" s="12"/>
      <c r="W29" s="12"/>
      <c r="X29" s="12"/>
      <c r="Y29" s="12"/>
      <c r="Z29" s="12"/>
      <c r="AA29" s="12"/>
      <c r="AB29" s="12"/>
      <c r="AC29" s="12"/>
      <c r="AD29" s="12"/>
      <c r="AE29" s="12"/>
    </row>
    <row r="30" spans="1:31" ht="12.75" customHeight="1" x14ac:dyDescent="0.25">
      <c r="A30" s="11" t="s">
        <v>29</v>
      </c>
      <c r="B30" s="11" t="s">
        <v>30</v>
      </c>
      <c r="C30" s="12">
        <v>233558</v>
      </c>
      <c r="D30" s="12">
        <v>0</v>
      </c>
      <c r="E30" s="12">
        <f>C30-D30</f>
        <v>233558</v>
      </c>
      <c r="F30" s="13"/>
      <c r="G30" s="12">
        <v>0</v>
      </c>
      <c r="H30" s="12">
        <v>0</v>
      </c>
      <c r="I30" s="12">
        <v>0</v>
      </c>
      <c r="J30" s="12">
        <v>10000</v>
      </c>
      <c r="K30" s="12">
        <v>30000</v>
      </c>
      <c r="L30" s="12">
        <v>50000</v>
      </c>
      <c r="M30" s="12">
        <v>95000</v>
      </c>
      <c r="N30" s="12">
        <v>35000</v>
      </c>
      <c r="O30" s="12">
        <f>E30-G30-H30-I30-J30-K30-L30-M30-N30</f>
        <v>13558</v>
      </c>
      <c r="P30" s="12">
        <v>0</v>
      </c>
      <c r="Q30" s="12">
        <v>0</v>
      </c>
      <c r="R30" s="24">
        <v>0</v>
      </c>
      <c r="S30" s="13"/>
      <c r="T30" s="14">
        <f t="shared" ref="T30:T47" si="4">E30-G30-H30-I30-J30-K30-L30-M30-N30-O30-P30-Q30-R30</f>
        <v>0</v>
      </c>
      <c r="U30" s="31"/>
      <c r="V30" s="12"/>
      <c r="W30" s="12"/>
      <c r="X30" s="12"/>
      <c r="Y30" s="12"/>
      <c r="Z30" s="12"/>
      <c r="AA30" s="12"/>
      <c r="AB30" s="12"/>
      <c r="AC30" s="12"/>
      <c r="AD30" s="12"/>
      <c r="AE30" s="12"/>
    </row>
    <row r="31" spans="1:31" ht="12.75" customHeight="1" x14ac:dyDescent="0.25">
      <c r="A31" s="11" t="s">
        <v>31</v>
      </c>
      <c r="B31" s="11" t="s">
        <v>32</v>
      </c>
      <c r="C31" s="12">
        <v>55800</v>
      </c>
      <c r="D31" s="12">
        <v>0</v>
      </c>
      <c r="E31" s="12">
        <f>C31-D31</f>
        <v>55800</v>
      </c>
      <c r="F31" s="13"/>
      <c r="G31" s="12">
        <v>0</v>
      </c>
      <c r="H31" s="12">
        <v>0</v>
      </c>
      <c r="I31" s="12">
        <v>0</v>
      </c>
      <c r="J31" s="12">
        <v>0</v>
      </c>
      <c r="K31" s="51">
        <v>0</v>
      </c>
      <c r="L31" s="51">
        <v>0</v>
      </c>
      <c r="M31" s="51">
        <v>0</v>
      </c>
      <c r="N31" s="51">
        <v>0</v>
      </c>
      <c r="O31" s="12">
        <v>0</v>
      </c>
      <c r="P31" s="12">
        <v>0</v>
      </c>
      <c r="Q31" s="12">
        <v>0</v>
      </c>
      <c r="R31" s="12">
        <v>0</v>
      </c>
      <c r="S31" s="13"/>
      <c r="T31" s="52">
        <f t="shared" si="4"/>
        <v>55800</v>
      </c>
      <c r="U31" s="31"/>
      <c r="V31" s="12"/>
      <c r="W31" s="12"/>
      <c r="X31" s="12"/>
      <c r="Y31" s="12"/>
      <c r="Z31" s="12"/>
      <c r="AA31" s="12"/>
      <c r="AB31" s="12"/>
      <c r="AC31" s="12"/>
      <c r="AD31" s="12"/>
      <c r="AE31" s="12"/>
    </row>
    <row r="32" spans="1:31" ht="12.75" customHeight="1" x14ac:dyDescent="0.25">
      <c r="A32" s="11" t="s">
        <v>33</v>
      </c>
      <c r="B32" s="11" t="s">
        <v>34</v>
      </c>
      <c r="C32" s="12">
        <v>100800</v>
      </c>
      <c r="D32" s="12">
        <v>0</v>
      </c>
      <c r="E32" s="12">
        <f>C32-D32</f>
        <v>100800</v>
      </c>
      <c r="F32" s="13"/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49">
        <v>0</v>
      </c>
      <c r="M32" s="49">
        <v>0</v>
      </c>
      <c r="N32" s="12">
        <v>15000</v>
      </c>
      <c r="O32" s="12">
        <v>20000</v>
      </c>
      <c r="P32" s="12">
        <v>30000</v>
      </c>
      <c r="Q32" s="12">
        <v>23000</v>
      </c>
      <c r="R32" s="12">
        <f>E32-G32-H32-I32-J32-K32-N32-O32-P32-Q32</f>
        <v>12800</v>
      </c>
      <c r="S32" s="13"/>
      <c r="T32" s="14">
        <f t="shared" si="4"/>
        <v>0</v>
      </c>
      <c r="U32" s="31"/>
      <c r="V32" s="12"/>
      <c r="W32" s="12"/>
      <c r="X32" s="12"/>
      <c r="Y32" s="12"/>
      <c r="Z32" s="12"/>
      <c r="AA32" s="12"/>
      <c r="AB32" s="12"/>
      <c r="AC32" s="12"/>
      <c r="AD32" s="12"/>
      <c r="AE32" s="12"/>
    </row>
    <row r="33" spans="1:31" ht="12.75" customHeight="1" x14ac:dyDescent="0.25">
      <c r="A33" s="11"/>
      <c r="B33" s="11"/>
      <c r="C33" s="12"/>
      <c r="D33" s="12"/>
      <c r="E33" s="12"/>
      <c r="F33" s="13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3"/>
      <c r="T33" s="14"/>
      <c r="U33" s="31"/>
      <c r="V33" s="12"/>
      <c r="W33" s="12"/>
      <c r="X33" s="12"/>
      <c r="Y33" s="12"/>
      <c r="Z33" s="12"/>
      <c r="AA33" s="12"/>
      <c r="AB33" s="12"/>
      <c r="AC33" s="12"/>
      <c r="AD33" s="12"/>
      <c r="AE33" s="12"/>
    </row>
    <row r="34" spans="1:31" ht="15.75" customHeight="1" x14ac:dyDescent="0.3">
      <c r="A34" s="11"/>
      <c r="B34" s="15" t="s">
        <v>35</v>
      </c>
      <c r="C34" s="16">
        <f>SUM(C30:C33)</f>
        <v>390158</v>
      </c>
      <c r="D34" s="16">
        <f t="shared" ref="D34:E34" si="5">SUM(D30:D33)</f>
        <v>0</v>
      </c>
      <c r="E34" s="16">
        <f t="shared" si="5"/>
        <v>390158</v>
      </c>
      <c r="F34" s="13"/>
      <c r="G34" s="25">
        <f>SUM(G30:G33)</f>
        <v>0</v>
      </c>
      <c r="H34" s="25">
        <f t="shared" ref="H34:R34" si="6">SUM(H30:H33)</f>
        <v>0</v>
      </c>
      <c r="I34" s="25">
        <f t="shared" si="6"/>
        <v>0</v>
      </c>
      <c r="J34" s="25">
        <f t="shared" si="6"/>
        <v>10000</v>
      </c>
      <c r="K34" s="25">
        <f t="shared" si="6"/>
        <v>30000</v>
      </c>
      <c r="L34" s="25">
        <f t="shared" si="6"/>
        <v>50000</v>
      </c>
      <c r="M34" s="25">
        <f t="shared" si="6"/>
        <v>95000</v>
      </c>
      <c r="N34" s="25">
        <f t="shared" si="6"/>
        <v>50000</v>
      </c>
      <c r="O34" s="25">
        <f t="shared" si="6"/>
        <v>33558</v>
      </c>
      <c r="P34" s="25">
        <f t="shared" si="6"/>
        <v>30000</v>
      </c>
      <c r="Q34" s="25">
        <f t="shared" si="6"/>
        <v>23000</v>
      </c>
      <c r="R34" s="25">
        <f t="shared" si="6"/>
        <v>12800</v>
      </c>
      <c r="S34" s="13"/>
      <c r="T34" s="14">
        <f t="shared" si="4"/>
        <v>55800</v>
      </c>
      <c r="U34" s="31"/>
      <c r="V34" s="12"/>
      <c r="W34" s="12"/>
      <c r="X34" s="12"/>
      <c r="Y34" s="12"/>
      <c r="Z34" s="12"/>
      <c r="AA34" s="12"/>
      <c r="AB34" s="12"/>
      <c r="AC34" s="12"/>
      <c r="AD34" s="12"/>
      <c r="AE34" s="12"/>
    </row>
    <row r="35" spans="1:31" ht="12.75" customHeight="1" x14ac:dyDescent="0.25">
      <c r="A35" s="11"/>
      <c r="B35" s="11"/>
      <c r="C35" s="12"/>
      <c r="D35" s="12"/>
      <c r="E35" s="12"/>
      <c r="F35" s="13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3"/>
      <c r="T35" s="14">
        <f t="shared" si="4"/>
        <v>0</v>
      </c>
      <c r="U35" s="31"/>
      <c r="V35" s="12"/>
      <c r="W35" s="12"/>
      <c r="X35" s="12"/>
      <c r="Y35" s="12"/>
      <c r="Z35" s="12"/>
      <c r="AA35" s="12"/>
      <c r="AB35" s="12"/>
      <c r="AC35" s="12"/>
      <c r="AD35" s="12"/>
      <c r="AE35" s="12"/>
    </row>
    <row r="36" spans="1:31" ht="12.75" customHeight="1" x14ac:dyDescent="0.25">
      <c r="A36" s="18" t="s">
        <v>36</v>
      </c>
      <c r="B36" s="11"/>
      <c r="C36" s="12"/>
      <c r="D36" s="12"/>
      <c r="E36" s="12"/>
      <c r="F36" s="13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3"/>
      <c r="T36" s="14">
        <f t="shared" si="4"/>
        <v>0</v>
      </c>
      <c r="U36" s="31"/>
      <c r="V36" s="12"/>
      <c r="W36" s="12"/>
      <c r="X36" s="12"/>
      <c r="Y36" s="12"/>
      <c r="Z36" s="12"/>
      <c r="AA36" s="12"/>
      <c r="AB36" s="12"/>
      <c r="AC36" s="12"/>
      <c r="AD36" s="12"/>
      <c r="AE36" s="12"/>
    </row>
    <row r="37" spans="1:31" ht="12.75" customHeight="1" x14ac:dyDescent="0.25">
      <c r="A37" s="11"/>
      <c r="B37" s="11" t="s">
        <v>37</v>
      </c>
      <c r="C37" s="12">
        <v>980000</v>
      </c>
      <c r="D37" s="12">
        <v>0</v>
      </c>
      <c r="E37" s="26">
        <f>C37*0.7</f>
        <v>686000</v>
      </c>
      <c r="F37" s="13"/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49"/>
      <c r="N37" s="49"/>
      <c r="O37" s="49"/>
      <c r="P37" s="49"/>
      <c r="Q37" s="49"/>
      <c r="R37" s="49">
        <v>50000</v>
      </c>
      <c r="S37" s="13"/>
      <c r="T37" s="14">
        <f t="shared" si="4"/>
        <v>636000</v>
      </c>
      <c r="U37" s="31">
        <v>3</v>
      </c>
      <c r="V37" s="12"/>
      <c r="W37" s="12"/>
      <c r="X37" s="12"/>
      <c r="Y37" s="12"/>
      <c r="Z37" s="12"/>
      <c r="AA37" s="12"/>
      <c r="AB37" s="12"/>
      <c r="AC37" s="12"/>
      <c r="AD37" s="12"/>
      <c r="AE37" s="12"/>
    </row>
    <row r="38" spans="1:31" ht="12.75" customHeight="1" x14ac:dyDescent="0.25">
      <c r="A38" s="11"/>
      <c r="B38" s="11" t="s">
        <v>54</v>
      </c>
      <c r="C38" s="12">
        <v>3933385</v>
      </c>
      <c r="D38" s="12">
        <v>0</v>
      </c>
      <c r="E38" s="26">
        <f t="shared" ref="E38:E43" si="7">C38*0.7</f>
        <v>2753369.5</v>
      </c>
      <c r="F38" s="13"/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49">
        <v>0</v>
      </c>
      <c r="O38" s="49">
        <v>0</v>
      </c>
      <c r="P38" s="12">
        <v>61000</v>
      </c>
      <c r="Q38" s="12">
        <v>119000</v>
      </c>
      <c r="R38" s="12">
        <v>250000</v>
      </c>
      <c r="S38" s="13"/>
      <c r="T38" s="14">
        <f t="shared" si="4"/>
        <v>2323369.5</v>
      </c>
      <c r="U38" s="31">
        <v>12</v>
      </c>
      <c r="V38" s="12"/>
      <c r="W38" s="12"/>
      <c r="X38" s="12"/>
      <c r="Y38" s="12"/>
      <c r="Z38" s="12"/>
      <c r="AA38" s="12"/>
      <c r="AB38" s="12"/>
      <c r="AC38" s="12"/>
      <c r="AD38" s="12"/>
      <c r="AE38" s="12"/>
    </row>
    <row r="39" spans="1:31" ht="12.75" customHeight="1" x14ac:dyDescent="0.25">
      <c r="A39" s="11"/>
      <c r="B39" s="11" t="s">
        <v>55</v>
      </c>
      <c r="C39" s="12">
        <v>154793</v>
      </c>
      <c r="D39" s="12">
        <v>0</v>
      </c>
      <c r="E39" s="26">
        <f t="shared" si="7"/>
        <v>108355.09999999999</v>
      </c>
      <c r="F39" s="13"/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49">
        <v>0</v>
      </c>
      <c r="M39" s="49">
        <v>0</v>
      </c>
      <c r="N39" s="49">
        <v>50000</v>
      </c>
      <c r="O39" s="49">
        <v>30000</v>
      </c>
      <c r="P39" s="49">
        <v>10000</v>
      </c>
      <c r="Q39" s="49">
        <v>18355</v>
      </c>
      <c r="R39" s="49">
        <v>0</v>
      </c>
      <c r="S39" s="13"/>
      <c r="T39" s="14">
        <f t="shared" si="4"/>
        <v>9.9999999991268851E-2</v>
      </c>
      <c r="U39" s="31">
        <v>0</v>
      </c>
      <c r="V39" s="12"/>
      <c r="W39" s="12"/>
      <c r="X39" s="12"/>
      <c r="Y39" s="12"/>
      <c r="Z39" s="12"/>
      <c r="AA39" s="12"/>
      <c r="AB39" s="12"/>
      <c r="AC39" s="12"/>
      <c r="AD39" s="12"/>
      <c r="AE39" s="12"/>
    </row>
    <row r="40" spans="1:31" ht="12.75" customHeight="1" x14ac:dyDescent="0.25">
      <c r="A40" s="11"/>
      <c r="B40" s="11" t="s">
        <v>56</v>
      </c>
      <c r="C40" s="12">
        <v>1182814</v>
      </c>
      <c r="D40" s="12">
        <v>0</v>
      </c>
      <c r="E40" s="26">
        <f t="shared" si="7"/>
        <v>827969.79999999993</v>
      </c>
      <c r="F40" s="13"/>
      <c r="G40" s="12">
        <v>0</v>
      </c>
      <c r="H40" s="12">
        <v>0</v>
      </c>
      <c r="I40" s="12">
        <v>0</v>
      </c>
      <c r="J40" s="12">
        <v>0</v>
      </c>
      <c r="K40" s="49">
        <v>64000</v>
      </c>
      <c r="L40" s="49">
        <v>50000</v>
      </c>
      <c r="M40" s="49">
        <v>98000</v>
      </c>
      <c r="N40" s="49">
        <v>100000</v>
      </c>
      <c r="O40" s="49">
        <v>90000</v>
      </c>
      <c r="P40" s="49">
        <v>90000</v>
      </c>
      <c r="Q40" s="49">
        <v>150000</v>
      </c>
      <c r="R40" s="49">
        <v>150000</v>
      </c>
      <c r="S40" s="13"/>
      <c r="T40" s="14">
        <f t="shared" si="4"/>
        <v>35969.79999999993</v>
      </c>
      <c r="U40" s="31">
        <v>5</v>
      </c>
      <c r="V40" s="12"/>
      <c r="W40" s="12"/>
      <c r="X40" s="12"/>
      <c r="Y40" s="12"/>
      <c r="Z40" s="12"/>
      <c r="AA40" s="12"/>
      <c r="AB40" s="12"/>
      <c r="AC40" s="12"/>
      <c r="AD40" s="12"/>
      <c r="AE40" s="12"/>
    </row>
    <row r="41" spans="1:31" ht="12.75" customHeight="1" x14ac:dyDescent="0.25">
      <c r="A41" s="11"/>
      <c r="B41" s="11" t="s">
        <v>57</v>
      </c>
      <c r="C41" s="12">
        <v>5310000</v>
      </c>
      <c r="D41" s="12">
        <v>0</v>
      </c>
      <c r="E41" s="26">
        <f t="shared" si="7"/>
        <v>3716999.9999999995</v>
      </c>
      <c r="F41" s="13"/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15000</v>
      </c>
      <c r="Q41" s="12">
        <v>66000</v>
      </c>
      <c r="R41" s="12">
        <v>150000</v>
      </c>
      <c r="S41" s="13"/>
      <c r="T41" s="14">
        <f t="shared" si="4"/>
        <v>3485999.9999999995</v>
      </c>
      <c r="U41" s="31">
        <v>14</v>
      </c>
      <c r="V41" s="12"/>
      <c r="W41" s="12"/>
      <c r="X41" s="12"/>
      <c r="Y41" s="12"/>
      <c r="Z41" s="12"/>
      <c r="AA41" s="12"/>
      <c r="AB41" s="12"/>
      <c r="AC41" s="12"/>
      <c r="AD41" s="12"/>
      <c r="AE41" s="12"/>
    </row>
    <row r="42" spans="1:31" ht="12.75" customHeight="1" x14ac:dyDescent="0.25">
      <c r="A42" s="11"/>
      <c r="B42" s="11" t="s">
        <v>58</v>
      </c>
      <c r="C42" s="12">
        <v>152473</v>
      </c>
      <c r="D42" s="12">
        <v>0</v>
      </c>
      <c r="E42" s="26">
        <f t="shared" si="7"/>
        <v>106731.09999999999</v>
      </c>
      <c r="F42" s="13"/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30000</v>
      </c>
      <c r="M42" s="12">
        <v>30000</v>
      </c>
      <c r="N42" s="12">
        <v>30000</v>
      </c>
      <c r="O42" s="12">
        <v>16731</v>
      </c>
      <c r="P42" s="12">
        <v>0</v>
      </c>
      <c r="Q42" s="12">
        <v>0</v>
      </c>
      <c r="R42" s="12">
        <v>0</v>
      </c>
      <c r="S42" s="13"/>
      <c r="T42" s="14">
        <f t="shared" si="4"/>
        <v>9.9999999991268851E-2</v>
      </c>
      <c r="U42" s="31"/>
      <c r="V42" s="12"/>
      <c r="W42" s="12"/>
      <c r="X42" s="12"/>
      <c r="Y42" s="12"/>
      <c r="Z42" s="12"/>
      <c r="AA42" s="12"/>
      <c r="AB42" s="12"/>
      <c r="AC42" s="12"/>
      <c r="AD42" s="12"/>
      <c r="AE42" s="12"/>
    </row>
    <row r="43" spans="1:31" ht="12.75" customHeight="1" x14ac:dyDescent="0.25">
      <c r="A43" s="11"/>
      <c r="B43" s="11" t="s">
        <v>59</v>
      </c>
      <c r="C43" s="12">
        <v>57743</v>
      </c>
      <c r="D43" s="12">
        <v>0</v>
      </c>
      <c r="E43" s="26">
        <f t="shared" si="7"/>
        <v>40420.1</v>
      </c>
      <c r="F43" s="13"/>
      <c r="G43" s="12">
        <v>0</v>
      </c>
      <c r="H43" s="12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  <c r="P43" s="12">
        <v>0</v>
      </c>
      <c r="Q43" s="12">
        <v>0</v>
      </c>
      <c r="R43" s="12">
        <v>0</v>
      </c>
      <c r="S43" s="13"/>
      <c r="T43" s="14">
        <f t="shared" si="4"/>
        <v>40420.1</v>
      </c>
      <c r="U43" s="31"/>
      <c r="V43" s="12"/>
      <c r="W43" s="12"/>
      <c r="X43" s="12"/>
      <c r="Y43" s="12"/>
      <c r="Z43" s="12"/>
      <c r="AA43" s="12"/>
      <c r="AB43" s="12"/>
      <c r="AC43" s="12"/>
      <c r="AD43" s="12"/>
      <c r="AE43" s="12"/>
    </row>
    <row r="44" spans="1:31" ht="12.75" customHeight="1" x14ac:dyDescent="0.25">
      <c r="A44" s="11"/>
      <c r="B44" s="11"/>
      <c r="C44" s="12"/>
      <c r="D44" s="12"/>
      <c r="E44" s="12"/>
      <c r="F44" s="13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3"/>
      <c r="T44" s="14"/>
      <c r="U44" s="31"/>
      <c r="V44" s="12"/>
      <c r="W44" s="12"/>
      <c r="X44" s="12"/>
      <c r="Y44" s="12"/>
      <c r="Z44" s="12"/>
      <c r="AA44" s="12"/>
      <c r="AB44" s="12"/>
      <c r="AC44" s="12"/>
      <c r="AD44" s="12"/>
      <c r="AE44" s="12"/>
    </row>
    <row r="45" spans="1:31" ht="15.75" customHeight="1" x14ac:dyDescent="0.3">
      <c r="A45" s="11"/>
      <c r="B45" s="15" t="s">
        <v>38</v>
      </c>
      <c r="C45" s="16">
        <f>SUM(C37:C44)</f>
        <v>11771208</v>
      </c>
      <c r="D45" s="16">
        <f t="shared" ref="D45:E45" si="8">SUM(D37:D44)</f>
        <v>0</v>
      </c>
      <c r="E45" s="16">
        <f t="shared" si="8"/>
        <v>8239845.5999999996</v>
      </c>
      <c r="F45" s="13"/>
      <c r="G45" s="25">
        <f>SUM(G37:G44)</f>
        <v>0</v>
      </c>
      <c r="H45" s="25">
        <f t="shared" ref="H45:R45" si="9">SUM(H37:H44)</f>
        <v>0</v>
      </c>
      <c r="I45" s="25">
        <f t="shared" si="9"/>
        <v>0</v>
      </c>
      <c r="J45" s="25">
        <f t="shared" si="9"/>
        <v>0</v>
      </c>
      <c r="K45" s="25">
        <f t="shared" si="9"/>
        <v>64000</v>
      </c>
      <c r="L45" s="25">
        <f t="shared" si="9"/>
        <v>80000</v>
      </c>
      <c r="M45" s="25">
        <f t="shared" si="9"/>
        <v>128000</v>
      </c>
      <c r="N45" s="25">
        <f t="shared" si="9"/>
        <v>180000</v>
      </c>
      <c r="O45" s="25">
        <f t="shared" si="9"/>
        <v>136731</v>
      </c>
      <c r="P45" s="25">
        <f t="shared" si="9"/>
        <v>176000</v>
      </c>
      <c r="Q45" s="25">
        <f t="shared" si="9"/>
        <v>353355</v>
      </c>
      <c r="R45" s="25">
        <f t="shared" si="9"/>
        <v>600000</v>
      </c>
      <c r="S45" s="13"/>
      <c r="T45" s="14">
        <f t="shared" si="4"/>
        <v>6521759.5999999996</v>
      </c>
      <c r="U45" s="31"/>
      <c r="V45" s="12"/>
      <c r="W45" s="12"/>
      <c r="X45" s="12"/>
      <c r="Y45" s="12"/>
      <c r="Z45" s="12"/>
      <c r="AA45" s="12"/>
      <c r="AB45" s="12"/>
      <c r="AC45" s="12"/>
      <c r="AD45" s="12"/>
      <c r="AE45" s="12"/>
    </row>
    <row r="46" spans="1:31" ht="12.75" customHeight="1" x14ac:dyDescent="0.25">
      <c r="A46" s="11"/>
      <c r="B46" s="11"/>
      <c r="C46" s="12"/>
      <c r="D46" s="12"/>
      <c r="E46" s="12"/>
      <c r="F46" s="13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3"/>
      <c r="T46" s="14">
        <f t="shared" si="4"/>
        <v>0</v>
      </c>
      <c r="U46" s="31"/>
      <c r="V46" s="12"/>
      <c r="W46" s="12"/>
      <c r="X46" s="12"/>
      <c r="Y46" s="12"/>
      <c r="Z46" s="12"/>
      <c r="AA46" s="12"/>
      <c r="AB46" s="12"/>
      <c r="AC46" s="12"/>
      <c r="AD46" s="12"/>
      <c r="AE46" s="12"/>
    </row>
    <row r="47" spans="1:31" ht="15.75" customHeight="1" x14ac:dyDescent="0.3">
      <c r="A47" s="11"/>
      <c r="B47" s="15" t="s">
        <v>39</v>
      </c>
      <c r="C47" s="16">
        <f>C27+C34+C45</f>
        <v>16708696</v>
      </c>
      <c r="D47" s="16">
        <f t="shared" ref="D47:E47" si="10">D27+D34+D45</f>
        <v>781926</v>
      </c>
      <c r="E47" s="16">
        <f t="shared" si="10"/>
        <v>12395407.6</v>
      </c>
      <c r="F47" s="13"/>
      <c r="G47" s="25">
        <f>G27+G34+G45</f>
        <v>633000</v>
      </c>
      <c r="H47" s="25">
        <f t="shared" ref="H47:R47" si="11">H27+H34+H45</f>
        <v>660000</v>
      </c>
      <c r="I47" s="25">
        <f t="shared" si="11"/>
        <v>682000</v>
      </c>
      <c r="J47" s="25">
        <f t="shared" si="11"/>
        <v>491204</v>
      </c>
      <c r="K47" s="25">
        <f t="shared" si="11"/>
        <v>465957</v>
      </c>
      <c r="L47" s="25">
        <f t="shared" si="11"/>
        <v>495000</v>
      </c>
      <c r="M47" s="25">
        <f t="shared" si="11"/>
        <v>538234</v>
      </c>
      <c r="N47" s="25">
        <f t="shared" si="11"/>
        <v>480000</v>
      </c>
      <c r="O47" s="25">
        <f t="shared" si="11"/>
        <v>177298</v>
      </c>
      <c r="P47" s="25">
        <f t="shared" si="11"/>
        <v>206000</v>
      </c>
      <c r="Q47" s="25">
        <f t="shared" si="11"/>
        <v>376355</v>
      </c>
      <c r="R47" s="25">
        <f t="shared" si="11"/>
        <v>612800</v>
      </c>
      <c r="S47" s="13"/>
      <c r="T47" s="14">
        <f t="shared" si="4"/>
        <v>6577559.5999999996</v>
      </c>
      <c r="U47" s="31"/>
      <c r="V47" s="12"/>
      <c r="W47" s="12"/>
      <c r="X47" s="12"/>
      <c r="Y47" s="12"/>
      <c r="Z47" s="12"/>
      <c r="AA47" s="12"/>
      <c r="AB47" s="12"/>
      <c r="AC47" s="12"/>
      <c r="AD47" s="12"/>
      <c r="AE47" s="12"/>
    </row>
    <row r="48" spans="1:31" ht="15.75" customHeight="1" x14ac:dyDescent="0.3">
      <c r="A48" s="11"/>
      <c r="B48" s="15"/>
      <c r="C48" s="19"/>
      <c r="D48" s="12"/>
      <c r="E48" s="12"/>
      <c r="F48" s="13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3"/>
      <c r="T48" s="14"/>
      <c r="U48" s="31"/>
      <c r="V48" s="12"/>
      <c r="W48" s="12"/>
      <c r="X48" s="12"/>
      <c r="Y48" s="12"/>
      <c r="Z48" s="12"/>
      <c r="AA48" s="12"/>
      <c r="AB48" s="12"/>
      <c r="AC48" s="12"/>
      <c r="AD48" s="12"/>
      <c r="AE48" s="12"/>
    </row>
    <row r="49" spans="1:31" s="45" customFormat="1" ht="52.8" x14ac:dyDescent="0.25">
      <c r="A49" s="40"/>
      <c r="B49" s="40"/>
      <c r="C49" s="41"/>
      <c r="D49" s="41"/>
      <c r="E49" s="42" t="s">
        <v>64</v>
      </c>
      <c r="F49" s="47"/>
      <c r="G49" s="46">
        <f>G47-$G$7</f>
        <v>49666.666666666628</v>
      </c>
      <c r="H49" s="46">
        <f t="shared" ref="H49:R49" si="12">H47-$G$7</f>
        <v>76666.666666666628</v>
      </c>
      <c r="I49" s="46">
        <f t="shared" si="12"/>
        <v>98666.666666666628</v>
      </c>
      <c r="J49" s="46">
        <f t="shared" si="12"/>
        <v>-92129.333333333372</v>
      </c>
      <c r="K49" s="46">
        <f t="shared" si="12"/>
        <v>-117376.33333333337</v>
      </c>
      <c r="L49" s="46">
        <f t="shared" si="12"/>
        <v>-88333.333333333372</v>
      </c>
      <c r="M49" s="46">
        <f t="shared" si="12"/>
        <v>-45099.333333333372</v>
      </c>
      <c r="N49" s="46">
        <f t="shared" si="12"/>
        <v>-103333.33333333337</v>
      </c>
      <c r="O49" s="46">
        <f t="shared" si="12"/>
        <v>-406035.33333333337</v>
      </c>
      <c r="P49" s="46">
        <f t="shared" si="12"/>
        <v>-377333.33333333337</v>
      </c>
      <c r="Q49" s="46">
        <f t="shared" si="12"/>
        <v>-206978.33333333337</v>
      </c>
      <c r="R49" s="46">
        <f t="shared" si="12"/>
        <v>29466.666666666628</v>
      </c>
      <c r="S49" s="47"/>
      <c r="T49" s="43"/>
      <c r="U49" s="44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ht="12.75" customHeight="1" x14ac:dyDescent="0.25">
      <c r="A50" s="11"/>
      <c r="B50" s="11"/>
      <c r="C50" s="12"/>
      <c r="D50" s="12"/>
      <c r="E50" s="12"/>
      <c r="F50" s="12"/>
      <c r="G50" s="12"/>
      <c r="H50" s="12"/>
      <c r="I50" s="12"/>
      <c r="J50" s="12"/>
      <c r="K50" s="53" t="s">
        <v>77</v>
      </c>
      <c r="L50" s="12"/>
      <c r="M50" s="12"/>
      <c r="N50" s="12"/>
      <c r="O50" s="12"/>
      <c r="P50" s="12"/>
      <c r="Q50" s="12"/>
      <c r="R50" s="12"/>
      <c r="S50" s="12"/>
      <c r="T50" s="14"/>
      <c r="U50" s="31"/>
      <c r="V50" s="12"/>
      <c r="W50" s="12"/>
      <c r="X50" s="12"/>
      <c r="Y50" s="12"/>
      <c r="Z50" s="12"/>
      <c r="AA50" s="12"/>
      <c r="AB50" s="12"/>
      <c r="AC50" s="12"/>
      <c r="AD50" s="12"/>
      <c r="AE50" s="12"/>
    </row>
    <row r="51" spans="1:31" ht="15.6" x14ac:dyDescent="0.3">
      <c r="A51" s="20" t="s">
        <v>71</v>
      </c>
      <c r="B51" s="18" t="s">
        <v>72</v>
      </c>
      <c r="C51" s="12"/>
      <c r="E51" s="12"/>
      <c r="K51" s="35" t="s">
        <v>78</v>
      </c>
      <c r="L51" s="33">
        <v>80000</v>
      </c>
      <c r="N51">
        <v>65000</v>
      </c>
    </row>
    <row r="52" spans="1:31" ht="13.2" x14ac:dyDescent="0.25">
      <c r="A52" s="11"/>
      <c r="B52" s="18"/>
      <c r="C52" s="12"/>
      <c r="D52" s="12"/>
      <c r="K52" s="35" t="s">
        <v>79</v>
      </c>
      <c r="L52" s="54">
        <v>0.12</v>
      </c>
      <c r="M52" s="33">
        <f>L51*L52</f>
        <v>9600</v>
      </c>
      <c r="N52">
        <f>N51*L52</f>
        <v>7800</v>
      </c>
    </row>
    <row r="53" spans="1:31" ht="13.2" x14ac:dyDescent="0.25">
      <c r="A53" s="11"/>
      <c r="B53" s="18" t="s">
        <v>73</v>
      </c>
      <c r="C53" s="12"/>
      <c r="D53" s="12"/>
      <c r="E53" s="12"/>
      <c r="K53" s="35" t="s">
        <v>42</v>
      </c>
      <c r="M53" s="33">
        <f>L51+M52</f>
        <v>89600</v>
      </c>
      <c r="N53" s="33">
        <f>N51+N52</f>
        <v>72800</v>
      </c>
    </row>
    <row r="54" spans="1:31" ht="13.2" x14ac:dyDescent="0.25">
      <c r="A54" s="11"/>
      <c r="B54" s="18" t="s">
        <v>74</v>
      </c>
      <c r="C54" s="12"/>
      <c r="E54" s="12"/>
      <c r="K54" s="35" t="s">
        <v>80</v>
      </c>
      <c r="L54" s="54">
        <v>0.2</v>
      </c>
      <c r="M54" s="33">
        <f>M53*L54</f>
        <v>17920</v>
      </c>
      <c r="N54" s="33">
        <f>N53*O54</f>
        <v>29120</v>
      </c>
      <c r="O54" s="54">
        <v>0.4</v>
      </c>
      <c r="T54" s="27"/>
    </row>
    <row r="55" spans="1:31" ht="13.2" x14ac:dyDescent="0.25">
      <c r="A55" s="11"/>
      <c r="B55" s="18" t="s">
        <v>75</v>
      </c>
      <c r="C55" s="12"/>
      <c r="E55" s="12"/>
      <c r="L55" s="35" t="s">
        <v>81</v>
      </c>
      <c r="M55" s="33">
        <f>M53+M54</f>
        <v>107520</v>
      </c>
      <c r="N55" s="33">
        <f>N53+N54</f>
        <v>101920</v>
      </c>
      <c r="T55" s="27"/>
    </row>
    <row r="56" spans="1:31" ht="12.75" customHeight="1" x14ac:dyDescent="0.25">
      <c r="A56" s="11"/>
      <c r="B56" s="11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4"/>
      <c r="U56" s="31"/>
      <c r="V56" s="12"/>
      <c r="W56" s="12"/>
      <c r="X56" s="12"/>
      <c r="Y56" s="12"/>
      <c r="Z56" s="12"/>
      <c r="AA56" s="12"/>
      <c r="AB56" s="12"/>
      <c r="AC56" s="12"/>
      <c r="AD56" s="12"/>
      <c r="AE56" s="12"/>
    </row>
    <row r="57" spans="1:31" ht="12.75" customHeight="1" x14ac:dyDescent="0.25">
      <c r="A57" s="11"/>
      <c r="B57" s="11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4"/>
      <c r="U57" s="31"/>
      <c r="V57" s="12"/>
      <c r="W57" s="12"/>
      <c r="X57" s="12"/>
      <c r="Y57" s="12"/>
      <c r="Z57" s="12"/>
      <c r="AA57" s="12"/>
      <c r="AB57" s="12"/>
      <c r="AC57" s="12"/>
      <c r="AD57" s="12"/>
      <c r="AE57" s="12"/>
    </row>
    <row r="58" spans="1:31" ht="12.75" customHeight="1" x14ac:dyDescent="0.25">
      <c r="A58" s="11"/>
      <c r="B58" s="11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4"/>
      <c r="U58" s="31"/>
      <c r="V58" s="12"/>
      <c r="W58" s="12"/>
      <c r="X58" s="12"/>
      <c r="Y58" s="12"/>
      <c r="Z58" s="12"/>
      <c r="AA58" s="12"/>
      <c r="AB58" s="12"/>
      <c r="AC58" s="12"/>
      <c r="AD58" s="12"/>
      <c r="AE58" s="12"/>
    </row>
    <row r="59" spans="1:31" ht="12.75" customHeight="1" x14ac:dyDescent="0.25">
      <c r="A59" s="11"/>
      <c r="B59" s="1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4"/>
      <c r="U59" s="31"/>
      <c r="V59" s="12"/>
      <c r="W59" s="12"/>
      <c r="X59" s="12"/>
      <c r="Y59" s="12"/>
      <c r="Z59" s="12"/>
      <c r="AA59" s="12"/>
      <c r="AB59" s="12"/>
      <c r="AC59" s="12"/>
      <c r="AD59" s="12"/>
      <c r="AE59" s="12"/>
    </row>
    <row r="60" spans="1:31" ht="12.75" customHeight="1" x14ac:dyDescent="0.25">
      <c r="A60" s="11"/>
      <c r="B60" s="1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4"/>
      <c r="U60" s="31"/>
      <c r="V60" s="12"/>
      <c r="W60" s="12"/>
      <c r="X60" s="12"/>
      <c r="Y60" s="12"/>
      <c r="Z60" s="12"/>
      <c r="AA60" s="12"/>
      <c r="AB60" s="12"/>
      <c r="AC60" s="12"/>
      <c r="AD60" s="12"/>
      <c r="AE60" s="12"/>
    </row>
    <row r="61" spans="1:31" ht="12.75" customHeight="1" x14ac:dyDescent="0.25">
      <c r="A61" s="11"/>
      <c r="B61" s="1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4"/>
      <c r="U61" s="31"/>
      <c r="V61" s="12"/>
      <c r="W61" s="12"/>
      <c r="X61" s="12"/>
      <c r="Y61" s="12"/>
      <c r="Z61" s="12"/>
      <c r="AA61" s="12"/>
      <c r="AB61" s="12"/>
      <c r="AC61" s="12"/>
      <c r="AD61" s="12"/>
      <c r="AE61" s="12"/>
    </row>
    <row r="62" spans="1:31" ht="12.75" customHeight="1" x14ac:dyDescent="0.25"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4"/>
      <c r="U62" s="31"/>
      <c r="V62" s="12"/>
      <c r="W62" s="12"/>
      <c r="X62" s="12"/>
      <c r="Y62" s="12"/>
      <c r="Z62" s="12"/>
      <c r="AA62" s="12"/>
      <c r="AB62" s="12"/>
      <c r="AC62" s="12"/>
      <c r="AD62" s="12"/>
      <c r="AE62" s="12"/>
    </row>
    <row r="63" spans="1:31" ht="12.75" customHeight="1" x14ac:dyDescent="0.25"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4"/>
      <c r="U63" s="31"/>
      <c r="V63" s="12"/>
      <c r="W63" s="12"/>
      <c r="X63" s="12"/>
      <c r="Y63" s="12"/>
      <c r="Z63" s="12"/>
      <c r="AA63" s="12"/>
      <c r="AB63" s="12"/>
      <c r="AC63" s="12"/>
      <c r="AD63" s="12"/>
      <c r="AE63" s="12"/>
    </row>
    <row r="64" spans="1:31" ht="12.75" customHeight="1" x14ac:dyDescent="0.25"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4"/>
      <c r="U64" s="31"/>
      <c r="V64" s="12"/>
      <c r="W64" s="12"/>
      <c r="X64" s="12"/>
      <c r="Y64" s="12"/>
      <c r="Z64" s="12"/>
      <c r="AA64" s="12"/>
      <c r="AB64" s="12"/>
      <c r="AC64" s="12"/>
      <c r="AD64" s="12"/>
      <c r="AE64" s="12"/>
    </row>
    <row r="65" spans="3:31" ht="12.75" customHeight="1" x14ac:dyDescent="0.25"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4"/>
      <c r="U65" s="31"/>
      <c r="V65" s="12"/>
      <c r="W65" s="12"/>
      <c r="X65" s="12"/>
      <c r="Y65" s="12"/>
      <c r="Z65" s="12"/>
      <c r="AA65" s="12"/>
      <c r="AB65" s="12"/>
      <c r="AC65" s="12"/>
      <c r="AD65" s="12"/>
      <c r="AE65" s="12"/>
    </row>
    <row r="66" spans="3:31" ht="12.75" customHeight="1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4"/>
      <c r="U66" s="31"/>
      <c r="V66" s="12"/>
      <c r="W66" s="12"/>
      <c r="X66" s="12"/>
      <c r="Y66" s="12"/>
      <c r="Z66" s="12"/>
      <c r="AA66" s="12"/>
      <c r="AB66" s="12"/>
      <c r="AC66" s="12"/>
      <c r="AD66" s="12"/>
      <c r="AE66" s="12"/>
    </row>
    <row r="67" spans="3:31" ht="12.75" customHeight="1" x14ac:dyDescent="0.25"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4"/>
      <c r="U67" s="31"/>
      <c r="V67" s="12"/>
      <c r="W67" s="12"/>
      <c r="X67" s="12"/>
      <c r="Y67" s="12"/>
      <c r="Z67" s="12"/>
      <c r="AA67" s="12"/>
      <c r="AB67" s="12"/>
      <c r="AC67" s="12"/>
      <c r="AD67" s="12"/>
      <c r="AE67" s="12"/>
    </row>
    <row r="68" spans="3:31" ht="12.75" customHeight="1" x14ac:dyDescent="0.25"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4"/>
      <c r="U68" s="31"/>
      <c r="V68" s="12"/>
      <c r="W68" s="12"/>
      <c r="X68" s="12"/>
      <c r="Y68" s="12"/>
      <c r="Z68" s="12"/>
      <c r="AA68" s="12"/>
      <c r="AB68" s="12"/>
      <c r="AC68" s="12"/>
      <c r="AD68" s="12"/>
      <c r="AE68" s="12"/>
    </row>
    <row r="69" spans="3:31" ht="12.75" customHeight="1" x14ac:dyDescent="0.25"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4"/>
      <c r="U69" s="31"/>
      <c r="V69" s="12"/>
      <c r="W69" s="12"/>
      <c r="X69" s="12"/>
      <c r="Y69" s="12"/>
      <c r="Z69" s="12"/>
      <c r="AA69" s="12"/>
      <c r="AB69" s="12"/>
      <c r="AC69" s="12"/>
      <c r="AD69" s="12"/>
      <c r="AE69" s="12"/>
    </row>
    <row r="70" spans="3:31" ht="12.75" customHeight="1" x14ac:dyDescent="0.25"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4"/>
      <c r="U70" s="31"/>
      <c r="V70" s="12"/>
      <c r="W70" s="12"/>
      <c r="X70" s="12"/>
      <c r="Y70" s="12"/>
      <c r="Z70" s="12"/>
      <c r="AA70" s="12"/>
      <c r="AB70" s="12"/>
      <c r="AC70" s="12"/>
      <c r="AD70" s="12"/>
      <c r="AE70" s="12"/>
    </row>
    <row r="71" spans="3:31" ht="12.75" customHeight="1" x14ac:dyDescent="0.25"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4"/>
      <c r="U71" s="31"/>
      <c r="V71" s="12"/>
      <c r="W71" s="12"/>
      <c r="X71" s="12"/>
      <c r="Y71" s="12"/>
      <c r="Z71" s="12"/>
      <c r="AA71" s="12"/>
      <c r="AB71" s="12"/>
      <c r="AC71" s="12"/>
      <c r="AD71" s="12"/>
      <c r="AE71" s="12"/>
    </row>
    <row r="72" spans="3:31" ht="12.75" customHeight="1" x14ac:dyDescent="0.25"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4"/>
      <c r="U72" s="31"/>
      <c r="V72" s="12"/>
      <c r="W72" s="12"/>
      <c r="X72" s="12"/>
      <c r="Y72" s="12"/>
      <c r="Z72" s="12"/>
      <c r="AA72" s="12"/>
      <c r="AB72" s="12"/>
      <c r="AC72" s="12"/>
      <c r="AD72" s="12"/>
      <c r="AE72" s="12"/>
    </row>
    <row r="73" spans="3:31" ht="12.75" customHeight="1" x14ac:dyDescent="0.25"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4"/>
      <c r="U73" s="31"/>
      <c r="V73" s="12"/>
      <c r="W73" s="12"/>
      <c r="X73" s="12"/>
      <c r="Y73" s="12"/>
      <c r="Z73" s="12"/>
      <c r="AA73" s="12"/>
      <c r="AB73" s="12"/>
      <c r="AC73" s="12"/>
      <c r="AD73" s="12"/>
      <c r="AE73" s="12"/>
    </row>
    <row r="74" spans="3:31" ht="12.75" customHeight="1" x14ac:dyDescent="0.25"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4"/>
      <c r="U74" s="31"/>
      <c r="V74" s="12"/>
      <c r="W74" s="12"/>
      <c r="X74" s="12"/>
      <c r="Y74" s="12"/>
      <c r="Z74" s="12"/>
      <c r="AA74" s="12"/>
      <c r="AB74" s="12"/>
      <c r="AC74" s="12"/>
      <c r="AD74" s="12"/>
      <c r="AE74" s="12"/>
    </row>
    <row r="75" spans="3:31" ht="12.75" customHeight="1" x14ac:dyDescent="0.25"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4"/>
      <c r="U75" s="31"/>
      <c r="V75" s="12"/>
      <c r="W75" s="12"/>
      <c r="X75" s="12"/>
      <c r="Y75" s="12"/>
      <c r="Z75" s="12"/>
      <c r="AA75" s="12"/>
      <c r="AB75" s="12"/>
      <c r="AC75" s="12"/>
      <c r="AD75" s="12"/>
      <c r="AE75" s="12"/>
    </row>
    <row r="76" spans="3:31" ht="12.75" customHeight="1" x14ac:dyDescent="0.25"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4"/>
      <c r="U76" s="31"/>
      <c r="V76" s="12"/>
      <c r="W76" s="12"/>
      <c r="X76" s="12"/>
      <c r="Y76" s="12"/>
      <c r="Z76" s="12"/>
      <c r="AA76" s="12"/>
      <c r="AB76" s="12"/>
      <c r="AC76" s="12"/>
      <c r="AD76" s="12"/>
      <c r="AE76" s="12"/>
    </row>
    <row r="77" spans="3:31" ht="12.75" customHeight="1" x14ac:dyDescent="0.25"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4"/>
      <c r="U77" s="31"/>
      <c r="V77" s="12"/>
      <c r="W77" s="12"/>
      <c r="X77" s="12"/>
      <c r="Y77" s="12"/>
      <c r="Z77" s="12"/>
      <c r="AA77" s="12"/>
      <c r="AB77" s="12"/>
      <c r="AC77" s="12"/>
      <c r="AD77" s="12"/>
      <c r="AE77" s="12"/>
    </row>
    <row r="78" spans="3:31" ht="12.75" customHeight="1" x14ac:dyDescent="0.25"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4"/>
      <c r="U78" s="31"/>
      <c r="V78" s="12"/>
      <c r="W78" s="12"/>
      <c r="X78" s="12"/>
      <c r="Y78" s="12"/>
      <c r="Z78" s="12"/>
      <c r="AA78" s="12"/>
      <c r="AB78" s="12"/>
      <c r="AC78" s="12"/>
      <c r="AD78" s="12"/>
      <c r="AE78" s="12"/>
    </row>
    <row r="79" spans="3:31" ht="12.75" customHeight="1" x14ac:dyDescent="0.25"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4"/>
      <c r="U79" s="31"/>
      <c r="V79" s="12"/>
      <c r="W79" s="12"/>
      <c r="X79" s="12"/>
      <c r="Y79" s="12"/>
      <c r="Z79" s="12"/>
      <c r="AA79" s="12"/>
      <c r="AB79" s="12"/>
      <c r="AC79" s="12"/>
      <c r="AD79" s="12"/>
      <c r="AE79" s="12"/>
    </row>
    <row r="80" spans="3:31" ht="12.75" customHeight="1" x14ac:dyDescent="0.25"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4"/>
      <c r="U80" s="31"/>
      <c r="V80" s="12"/>
      <c r="W80" s="12"/>
      <c r="X80" s="12"/>
      <c r="Y80" s="12"/>
      <c r="Z80" s="12"/>
      <c r="AA80" s="12"/>
      <c r="AB80" s="12"/>
      <c r="AC80" s="12"/>
      <c r="AD80" s="12"/>
      <c r="AE80" s="12"/>
    </row>
    <row r="81" spans="3:31" ht="12.75" customHeight="1" x14ac:dyDescent="0.25"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4"/>
      <c r="U81" s="31"/>
      <c r="V81" s="12"/>
      <c r="W81" s="12"/>
      <c r="X81" s="12"/>
      <c r="Y81" s="12"/>
      <c r="Z81" s="12"/>
      <c r="AA81" s="12"/>
      <c r="AB81" s="12"/>
      <c r="AC81" s="12"/>
      <c r="AD81" s="12"/>
      <c r="AE81" s="12"/>
    </row>
    <row r="82" spans="3:31" ht="12.75" customHeight="1" x14ac:dyDescent="0.25"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4"/>
      <c r="U82" s="31"/>
      <c r="V82" s="12"/>
      <c r="W82" s="12"/>
      <c r="X82" s="12"/>
      <c r="Y82" s="12"/>
      <c r="Z82" s="12"/>
      <c r="AA82" s="12"/>
      <c r="AB82" s="12"/>
      <c r="AC82" s="12"/>
      <c r="AD82" s="12"/>
      <c r="AE82" s="12"/>
    </row>
    <row r="83" spans="3:31" ht="12.75" customHeight="1" x14ac:dyDescent="0.25"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4"/>
      <c r="U83" s="31"/>
      <c r="V83" s="12"/>
      <c r="W83" s="12"/>
      <c r="X83" s="12"/>
      <c r="Y83" s="12"/>
      <c r="Z83" s="12"/>
      <c r="AA83" s="12"/>
      <c r="AB83" s="12"/>
      <c r="AC83" s="12"/>
      <c r="AD83" s="12"/>
      <c r="AE83" s="12"/>
    </row>
    <row r="84" spans="3:31" ht="12.75" customHeight="1" x14ac:dyDescent="0.25"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4">
        <f t="shared" ref="T84:T87" si="13">E84-G84-H84-I84-J84-K84-L84-M84-N84-O84-P84-Q84-R84</f>
        <v>0</v>
      </c>
      <c r="U84" s="31"/>
      <c r="V84" s="12"/>
      <c r="W84" s="12"/>
      <c r="X84" s="12"/>
      <c r="Y84" s="12"/>
      <c r="Z84" s="12"/>
      <c r="AA84" s="12"/>
      <c r="AB84" s="12"/>
      <c r="AC84" s="12"/>
      <c r="AD84" s="12"/>
      <c r="AE84" s="12"/>
    </row>
    <row r="85" spans="3:31" ht="12.75" customHeight="1" x14ac:dyDescent="0.25"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4">
        <f t="shared" si="13"/>
        <v>0</v>
      </c>
      <c r="U85" s="31"/>
      <c r="V85" s="12"/>
      <c r="W85" s="12"/>
      <c r="X85" s="12"/>
      <c r="Y85" s="12"/>
      <c r="Z85" s="12"/>
      <c r="AA85" s="12"/>
      <c r="AB85" s="12"/>
      <c r="AC85" s="12"/>
      <c r="AD85" s="12"/>
      <c r="AE85" s="12"/>
    </row>
    <row r="86" spans="3:31" ht="12.75" customHeight="1" x14ac:dyDescent="0.25"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4">
        <f t="shared" si="13"/>
        <v>0</v>
      </c>
      <c r="U86" s="31"/>
      <c r="V86" s="12"/>
      <c r="W86" s="12"/>
      <c r="X86" s="12"/>
      <c r="Y86" s="12"/>
      <c r="Z86" s="12"/>
      <c r="AA86" s="12"/>
      <c r="AB86" s="12"/>
      <c r="AC86" s="12"/>
      <c r="AD86" s="12"/>
      <c r="AE86" s="12"/>
    </row>
    <row r="87" spans="3:31" ht="12.75" customHeight="1" x14ac:dyDescent="0.25"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4">
        <f t="shared" si="13"/>
        <v>0</v>
      </c>
      <c r="U87" s="31"/>
      <c r="V87" s="12"/>
      <c r="W87" s="12"/>
      <c r="X87" s="12"/>
      <c r="Y87" s="12"/>
      <c r="Z87" s="12"/>
      <c r="AA87" s="12"/>
      <c r="AB87" s="12"/>
      <c r="AC87" s="12"/>
      <c r="AD87" s="12"/>
      <c r="AE87" s="12"/>
    </row>
    <row r="88" spans="3:31" ht="12.75" customHeight="1" x14ac:dyDescent="0.25"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21"/>
      <c r="U88" s="31"/>
      <c r="V88" s="12"/>
      <c r="W88" s="12"/>
      <c r="X88" s="12"/>
      <c r="Y88" s="12"/>
      <c r="Z88" s="12"/>
      <c r="AA88" s="12"/>
      <c r="AB88" s="12"/>
      <c r="AC88" s="12"/>
      <c r="AD88" s="12"/>
      <c r="AE88" s="12"/>
    </row>
    <row r="89" spans="3:31" ht="12.75" customHeight="1" x14ac:dyDescent="0.25"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21"/>
      <c r="U89" s="31"/>
      <c r="V89" s="12"/>
      <c r="W89" s="12"/>
      <c r="X89" s="12"/>
      <c r="Y89" s="12"/>
      <c r="Z89" s="12"/>
      <c r="AA89" s="12"/>
      <c r="AB89" s="12"/>
      <c r="AC89" s="12"/>
      <c r="AD89" s="12"/>
      <c r="AE89" s="12"/>
    </row>
    <row r="90" spans="3:31" ht="12.75" customHeight="1" x14ac:dyDescent="0.25"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21"/>
      <c r="U90" s="31"/>
      <c r="V90" s="12"/>
      <c r="W90" s="12"/>
      <c r="X90" s="12"/>
      <c r="Y90" s="12"/>
      <c r="Z90" s="12"/>
      <c r="AA90" s="12"/>
      <c r="AB90" s="12"/>
      <c r="AC90" s="12"/>
      <c r="AD90" s="12"/>
      <c r="AE90" s="12"/>
    </row>
    <row r="91" spans="3:31" ht="12.75" customHeight="1" x14ac:dyDescent="0.25"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21"/>
      <c r="U91" s="31"/>
      <c r="V91" s="12"/>
      <c r="W91" s="12"/>
      <c r="X91" s="12"/>
      <c r="Y91" s="12"/>
      <c r="Z91" s="12"/>
      <c r="AA91" s="12"/>
      <c r="AB91" s="12"/>
      <c r="AC91" s="12"/>
      <c r="AD91" s="12"/>
      <c r="AE91" s="12"/>
    </row>
    <row r="92" spans="3:31" ht="12.75" customHeight="1" x14ac:dyDescent="0.25"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21"/>
      <c r="U92" s="31"/>
      <c r="V92" s="12"/>
      <c r="W92" s="12"/>
      <c r="X92" s="12"/>
      <c r="Y92" s="12"/>
      <c r="Z92" s="12"/>
      <c r="AA92" s="12"/>
      <c r="AB92" s="12"/>
      <c r="AC92" s="12"/>
      <c r="AD92" s="12"/>
      <c r="AE92" s="12"/>
    </row>
    <row r="93" spans="3:31" ht="12.75" customHeight="1" x14ac:dyDescent="0.25"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21"/>
      <c r="U93" s="31"/>
      <c r="V93" s="12"/>
      <c r="W93" s="12"/>
      <c r="X93" s="12"/>
      <c r="Y93" s="12"/>
      <c r="Z93" s="12"/>
      <c r="AA93" s="12"/>
      <c r="AB93" s="12"/>
      <c r="AC93" s="12"/>
      <c r="AD93" s="12"/>
      <c r="AE93" s="12"/>
    </row>
    <row r="94" spans="3:31" ht="12.75" customHeight="1" x14ac:dyDescent="0.25"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21"/>
      <c r="U94" s="31"/>
      <c r="V94" s="12"/>
      <c r="W94" s="12"/>
      <c r="X94" s="12"/>
      <c r="Y94" s="12"/>
      <c r="Z94" s="12"/>
      <c r="AA94" s="12"/>
      <c r="AB94" s="12"/>
      <c r="AC94" s="12"/>
      <c r="AD94" s="12"/>
      <c r="AE94" s="12"/>
    </row>
    <row r="95" spans="3:31" ht="12.75" customHeight="1" x14ac:dyDescent="0.25"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21"/>
      <c r="U95" s="31"/>
      <c r="V95" s="12"/>
      <c r="W95" s="12"/>
      <c r="X95" s="12"/>
      <c r="Y95" s="12"/>
      <c r="Z95" s="12"/>
      <c r="AA95" s="12"/>
      <c r="AB95" s="12"/>
      <c r="AC95" s="12"/>
      <c r="AD95" s="12"/>
      <c r="AE95" s="12"/>
    </row>
    <row r="96" spans="3:31" ht="12.75" customHeight="1" x14ac:dyDescent="0.25"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21"/>
      <c r="U96" s="31"/>
      <c r="V96" s="12"/>
      <c r="W96" s="12"/>
      <c r="X96" s="12"/>
      <c r="Y96" s="12"/>
      <c r="Z96" s="12"/>
      <c r="AA96" s="12"/>
      <c r="AB96" s="12"/>
      <c r="AC96" s="12"/>
      <c r="AD96" s="12"/>
      <c r="AE96" s="12"/>
    </row>
    <row r="97" spans="3:31" ht="12.75" customHeight="1" x14ac:dyDescent="0.25"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21"/>
      <c r="U97" s="31"/>
      <c r="V97" s="12"/>
      <c r="W97" s="12"/>
      <c r="X97" s="12"/>
      <c r="Y97" s="12"/>
      <c r="Z97" s="12"/>
      <c r="AA97" s="12"/>
      <c r="AB97" s="12"/>
      <c r="AC97" s="12"/>
      <c r="AD97" s="12"/>
      <c r="AE97" s="12"/>
    </row>
    <row r="98" spans="3:31" ht="12.75" customHeight="1" x14ac:dyDescent="0.25"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21"/>
      <c r="U98" s="31"/>
      <c r="V98" s="12"/>
      <c r="W98" s="12"/>
      <c r="X98" s="12"/>
      <c r="Y98" s="12"/>
      <c r="Z98" s="12"/>
      <c r="AA98" s="12"/>
      <c r="AB98" s="12"/>
      <c r="AC98" s="12"/>
      <c r="AD98" s="12"/>
      <c r="AE98" s="12"/>
    </row>
    <row r="99" spans="3:31" ht="12.75" customHeight="1" x14ac:dyDescent="0.25"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21"/>
      <c r="U99" s="31"/>
      <c r="V99" s="12"/>
      <c r="W99" s="12"/>
      <c r="X99" s="12"/>
      <c r="Y99" s="12"/>
      <c r="Z99" s="12"/>
      <c r="AA99" s="12"/>
      <c r="AB99" s="12"/>
      <c r="AC99" s="12"/>
      <c r="AD99" s="12"/>
      <c r="AE99" s="12"/>
    </row>
    <row r="100" spans="3:31" ht="12.75" customHeight="1" x14ac:dyDescent="0.25"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21"/>
      <c r="U100" s="31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</row>
    <row r="101" spans="3:31" ht="12.75" customHeight="1" x14ac:dyDescent="0.25"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21"/>
      <c r="U101" s="31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</row>
    <row r="102" spans="3:31" ht="12.75" customHeight="1" x14ac:dyDescent="0.25"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21"/>
      <c r="U102" s="31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</row>
    <row r="103" spans="3:31" ht="12.75" customHeight="1" x14ac:dyDescent="0.25"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21"/>
      <c r="U103" s="31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</row>
    <row r="104" spans="3:31" ht="12.75" customHeight="1" x14ac:dyDescent="0.25"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21"/>
      <c r="U104" s="31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</row>
    <row r="105" spans="3:31" ht="12.75" customHeight="1" x14ac:dyDescent="0.25"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21"/>
      <c r="U105" s="31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</row>
    <row r="106" spans="3:31" ht="12.75" customHeight="1" x14ac:dyDescent="0.25"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21"/>
      <c r="U106" s="31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</row>
    <row r="107" spans="3:31" ht="12.75" customHeight="1" x14ac:dyDescent="0.25"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21"/>
      <c r="U107" s="31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</row>
    <row r="108" spans="3:31" ht="12.75" customHeight="1" x14ac:dyDescent="0.25"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21"/>
      <c r="U108" s="31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</row>
    <row r="109" spans="3:31" ht="12.75" customHeight="1" x14ac:dyDescent="0.25"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21"/>
      <c r="U109" s="31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</row>
    <row r="110" spans="3:31" ht="12.75" customHeight="1" x14ac:dyDescent="0.25"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21"/>
      <c r="U110" s="31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</row>
    <row r="111" spans="3:31" ht="12.75" customHeight="1" x14ac:dyDescent="0.25"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21"/>
      <c r="U111" s="31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</row>
    <row r="112" spans="3:31" ht="12.75" customHeight="1" x14ac:dyDescent="0.25"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21"/>
      <c r="U112" s="31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</row>
    <row r="113" spans="3:31" ht="12.75" customHeight="1" x14ac:dyDescent="0.25"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21"/>
      <c r="U113" s="31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</row>
    <row r="114" spans="3:31" ht="12.75" customHeight="1" x14ac:dyDescent="0.25"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21"/>
      <c r="U114" s="31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</row>
    <row r="115" spans="3:31" ht="12.75" customHeight="1" x14ac:dyDescent="0.25"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21"/>
      <c r="U115" s="31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</row>
    <row r="116" spans="3:31" ht="12.75" customHeight="1" x14ac:dyDescent="0.25"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21"/>
      <c r="U116" s="31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</row>
    <row r="117" spans="3:31" ht="12.75" customHeight="1" x14ac:dyDescent="0.25"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21"/>
      <c r="U117" s="31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</row>
    <row r="118" spans="3:31" ht="12.75" customHeight="1" x14ac:dyDescent="0.25"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21"/>
      <c r="U118" s="31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</row>
    <row r="119" spans="3:31" ht="12.75" customHeight="1" x14ac:dyDescent="0.25"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21"/>
      <c r="U119" s="31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</row>
    <row r="120" spans="3:31" ht="12.75" customHeight="1" x14ac:dyDescent="0.25"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21"/>
      <c r="U120" s="31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</row>
    <row r="121" spans="3:31" ht="12.75" customHeight="1" x14ac:dyDescent="0.25"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21"/>
      <c r="U121" s="31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</row>
    <row r="122" spans="3:31" ht="12.75" customHeight="1" x14ac:dyDescent="0.25"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21"/>
      <c r="U122" s="31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</row>
    <row r="123" spans="3:31" ht="12.75" customHeight="1" x14ac:dyDescent="0.25"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21"/>
      <c r="U123" s="31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</row>
    <row r="124" spans="3:31" ht="12.75" customHeight="1" x14ac:dyDescent="0.25"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21"/>
      <c r="U124" s="31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</row>
    <row r="125" spans="3:31" ht="12.75" customHeight="1" x14ac:dyDescent="0.25"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21"/>
      <c r="U125" s="31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</row>
    <row r="126" spans="3:31" ht="12.75" customHeight="1" x14ac:dyDescent="0.25"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21"/>
      <c r="U126" s="31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</row>
    <row r="127" spans="3:31" ht="12.75" customHeight="1" x14ac:dyDescent="0.25"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21"/>
      <c r="U127" s="31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</row>
    <row r="128" spans="3:31" ht="12.75" customHeight="1" x14ac:dyDescent="0.25"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21"/>
      <c r="U128" s="31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</row>
    <row r="129" spans="3:31" ht="12.75" customHeight="1" x14ac:dyDescent="0.25"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21"/>
      <c r="U129" s="31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</row>
    <row r="130" spans="3:31" ht="12.75" customHeight="1" x14ac:dyDescent="0.25"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21"/>
      <c r="U130" s="31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</row>
    <row r="131" spans="3:31" ht="12.75" customHeight="1" x14ac:dyDescent="0.25"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21"/>
      <c r="U131" s="31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</row>
    <row r="132" spans="3:31" ht="12.75" customHeight="1" x14ac:dyDescent="0.25"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21"/>
      <c r="U132" s="31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</row>
    <row r="133" spans="3:31" ht="12.75" customHeight="1" x14ac:dyDescent="0.25"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21"/>
      <c r="U133" s="31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</row>
    <row r="134" spans="3:31" ht="12.75" customHeight="1" x14ac:dyDescent="0.25"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21"/>
      <c r="U134" s="31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</row>
    <row r="135" spans="3:31" ht="12.75" customHeight="1" x14ac:dyDescent="0.25"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21"/>
      <c r="U135" s="31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</row>
    <row r="136" spans="3:31" ht="12.75" customHeight="1" x14ac:dyDescent="0.25"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21"/>
      <c r="U136" s="31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</row>
    <row r="137" spans="3:31" ht="12.75" customHeight="1" x14ac:dyDescent="0.25"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21"/>
      <c r="U137" s="31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</row>
    <row r="138" spans="3:31" ht="12.75" customHeight="1" x14ac:dyDescent="0.25"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21"/>
      <c r="U138" s="31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</row>
    <row r="139" spans="3:31" ht="12.75" customHeight="1" x14ac:dyDescent="0.25"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21"/>
      <c r="U139" s="31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</row>
    <row r="140" spans="3:31" ht="12.75" customHeight="1" x14ac:dyDescent="0.25"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21"/>
      <c r="U140" s="31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</row>
    <row r="141" spans="3:31" ht="12.75" customHeight="1" x14ac:dyDescent="0.25"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21"/>
      <c r="U141" s="31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</row>
    <row r="142" spans="3:31" ht="12.75" customHeight="1" x14ac:dyDescent="0.25"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21"/>
      <c r="U142" s="31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</row>
    <row r="143" spans="3:31" ht="12.75" customHeight="1" x14ac:dyDescent="0.25"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21"/>
      <c r="U143" s="31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</row>
    <row r="144" spans="3:31" ht="12.75" customHeight="1" x14ac:dyDescent="0.25"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21"/>
      <c r="U144" s="31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</row>
    <row r="145" spans="21:21" ht="12.75" customHeight="1" x14ac:dyDescent="0.25">
      <c r="U145" s="32"/>
    </row>
    <row r="146" spans="21:21" ht="12.75" customHeight="1" x14ac:dyDescent="0.25">
      <c r="U146" s="32"/>
    </row>
    <row r="147" spans="21:21" ht="12.75" customHeight="1" x14ac:dyDescent="0.25">
      <c r="U147" s="32"/>
    </row>
    <row r="148" spans="21:21" ht="12.75" customHeight="1" x14ac:dyDescent="0.25">
      <c r="U148" s="32"/>
    </row>
    <row r="149" spans="21:21" ht="12.75" customHeight="1" x14ac:dyDescent="0.25">
      <c r="U149" s="32"/>
    </row>
    <row r="150" spans="21:21" ht="12.75" customHeight="1" x14ac:dyDescent="0.25">
      <c r="U150" s="32"/>
    </row>
    <row r="151" spans="21:21" ht="12.75" customHeight="1" x14ac:dyDescent="0.25">
      <c r="U151" s="32"/>
    </row>
    <row r="152" spans="21:21" ht="12.75" customHeight="1" x14ac:dyDescent="0.25">
      <c r="U152" s="32"/>
    </row>
    <row r="153" spans="21:21" ht="12.75" customHeight="1" x14ac:dyDescent="0.25">
      <c r="U153" s="32"/>
    </row>
    <row r="154" spans="21:21" ht="12.75" customHeight="1" x14ac:dyDescent="0.25">
      <c r="U154" s="32"/>
    </row>
    <row r="155" spans="21:21" ht="12.75" customHeight="1" x14ac:dyDescent="0.25">
      <c r="U155" s="32"/>
    </row>
    <row r="156" spans="21:21" ht="12.75" customHeight="1" x14ac:dyDescent="0.25">
      <c r="U156" s="32"/>
    </row>
    <row r="157" spans="21:21" ht="12.75" customHeight="1" x14ac:dyDescent="0.25">
      <c r="U157" s="32"/>
    </row>
    <row r="158" spans="21:21" ht="12.75" customHeight="1" x14ac:dyDescent="0.25">
      <c r="U158" s="32"/>
    </row>
    <row r="159" spans="21:21" ht="12.75" customHeight="1" x14ac:dyDescent="0.25">
      <c r="U159" s="32"/>
    </row>
    <row r="160" spans="21:21" ht="12.75" customHeight="1" x14ac:dyDescent="0.25">
      <c r="U160" s="32"/>
    </row>
    <row r="161" spans="21:21" ht="12.75" customHeight="1" x14ac:dyDescent="0.25">
      <c r="U161" s="32"/>
    </row>
    <row r="162" spans="21:21" ht="12.75" customHeight="1" x14ac:dyDescent="0.25">
      <c r="U162" s="32"/>
    </row>
    <row r="163" spans="21:21" ht="12.75" customHeight="1" x14ac:dyDescent="0.25">
      <c r="U163" s="32"/>
    </row>
    <row r="164" spans="21:21" ht="12.75" customHeight="1" x14ac:dyDescent="0.25">
      <c r="U164" s="32"/>
    </row>
    <row r="165" spans="21:21" ht="12.75" customHeight="1" x14ac:dyDescent="0.25">
      <c r="U165" s="32"/>
    </row>
    <row r="166" spans="21:21" ht="12.75" customHeight="1" x14ac:dyDescent="0.25">
      <c r="U166" s="32"/>
    </row>
    <row r="167" spans="21:21" ht="12.75" customHeight="1" x14ac:dyDescent="0.25">
      <c r="U167" s="32"/>
    </row>
    <row r="168" spans="21:21" ht="12.75" customHeight="1" x14ac:dyDescent="0.25">
      <c r="U168" s="32"/>
    </row>
    <row r="169" spans="21:21" ht="12.75" customHeight="1" x14ac:dyDescent="0.25">
      <c r="U169" s="32"/>
    </row>
    <row r="170" spans="21:21" ht="12.75" customHeight="1" x14ac:dyDescent="0.25">
      <c r="U170" s="32"/>
    </row>
    <row r="171" spans="21:21" ht="12.75" customHeight="1" x14ac:dyDescent="0.25">
      <c r="U171" s="32"/>
    </row>
    <row r="172" spans="21:21" ht="12.75" customHeight="1" x14ac:dyDescent="0.25">
      <c r="U172" s="32"/>
    </row>
    <row r="173" spans="21:21" ht="12.75" customHeight="1" x14ac:dyDescent="0.25">
      <c r="U173" s="32"/>
    </row>
    <row r="174" spans="21:21" ht="12.75" customHeight="1" x14ac:dyDescent="0.25">
      <c r="U174" s="32"/>
    </row>
    <row r="175" spans="21:21" ht="12.75" customHeight="1" x14ac:dyDescent="0.25">
      <c r="U175" s="32"/>
    </row>
    <row r="176" spans="21:21" ht="12.75" customHeight="1" x14ac:dyDescent="0.25">
      <c r="U176" s="32"/>
    </row>
    <row r="177" spans="21:21" ht="12.75" customHeight="1" x14ac:dyDescent="0.25">
      <c r="U177" s="32"/>
    </row>
    <row r="178" spans="21:21" ht="12.75" customHeight="1" x14ac:dyDescent="0.25">
      <c r="U178" s="32"/>
    </row>
    <row r="179" spans="21:21" ht="12.75" customHeight="1" x14ac:dyDescent="0.25">
      <c r="U179" s="32"/>
    </row>
    <row r="180" spans="21:21" ht="12.75" customHeight="1" x14ac:dyDescent="0.25">
      <c r="U180" s="32"/>
    </row>
    <row r="181" spans="21:21" ht="12.75" customHeight="1" x14ac:dyDescent="0.25">
      <c r="U181" s="32"/>
    </row>
    <row r="182" spans="21:21" ht="12.75" customHeight="1" x14ac:dyDescent="0.25">
      <c r="U182" s="32"/>
    </row>
    <row r="183" spans="21:21" ht="12.75" customHeight="1" x14ac:dyDescent="0.25"/>
    <row r="184" spans="21:21" ht="12.75" customHeight="1" x14ac:dyDescent="0.25"/>
    <row r="185" spans="21:21" ht="12.75" customHeight="1" x14ac:dyDescent="0.25"/>
    <row r="186" spans="21:21" ht="12.75" customHeight="1" x14ac:dyDescent="0.25"/>
    <row r="187" spans="21:21" ht="12.75" customHeight="1" x14ac:dyDescent="0.25"/>
    <row r="188" spans="21:21" ht="12.75" customHeight="1" x14ac:dyDescent="0.25"/>
    <row r="189" spans="21:21" ht="12.75" customHeight="1" x14ac:dyDescent="0.25"/>
    <row r="190" spans="21:21" ht="12.75" customHeight="1" x14ac:dyDescent="0.25"/>
    <row r="191" spans="21:21" ht="12.75" customHeight="1" x14ac:dyDescent="0.25"/>
    <row r="192" spans="21:21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</sheetData>
  <conditionalFormatting sqref="G47:R47">
    <cfRule type="iconSet" priority="2">
      <iconSet>
        <cfvo type="percent" val="0"/>
        <cfvo type="num" val="500000"/>
        <cfvo type="num" val="833333"/>
      </iconSet>
    </cfRule>
  </conditionalFormatting>
  <conditionalFormatting sqref="G47:R47">
    <cfRule type="iconSet" priority="1">
      <iconSet>
        <cfvo type="percent" val="0"/>
        <cfvo type="num" val="425000"/>
        <cfvo type="num" val="583000"/>
      </iconSet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0D0E3B3C47E44FB01DE7C1D5B46F32" ma:contentTypeVersion="12" ma:contentTypeDescription="Create a new document." ma:contentTypeScope="" ma:versionID="54c696470abf82a2ac57d47b16f053a9">
  <xsd:schema xmlns:xsd="http://www.w3.org/2001/XMLSchema" xmlns:xs="http://www.w3.org/2001/XMLSchema" xmlns:p="http://schemas.microsoft.com/office/2006/metadata/properties" xmlns:ns2="ef3b8f2f-987a-4f3b-b87d-4f470c8de5fd" xmlns:ns3="afef9c5c-9bd0-4f5f-a9d8-123e44918122" targetNamespace="http://schemas.microsoft.com/office/2006/metadata/properties" ma:root="true" ma:fieldsID="79d8e2bce3773655a01359f7d3411d7d" ns2:_="" ns3:_="">
    <xsd:import namespace="ef3b8f2f-987a-4f3b-b87d-4f470c8de5fd"/>
    <xsd:import namespace="afef9c5c-9bd0-4f5f-a9d8-123e449181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b8f2f-987a-4f3b-b87d-4f470c8de5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ef9c5c-9bd0-4f5f-a9d8-123e4491812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608460-277D-4269-94CC-6ACA38E6D39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3994CEA-9A3C-4A5D-A1D4-CD09BA0F06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524F30-8CFD-4CBB-91B4-1CF9BF8EE6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3b8f2f-987a-4f3b-b87d-4f470c8de5fd"/>
    <ds:schemaRef ds:uri="afef9c5c-9bd0-4f5f-a9d8-123e449181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Your Rev Projection</vt:lpstr>
      <vt:lpstr>Your Immediate COVID-19 Changes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 Alter</dc:creator>
  <cp:lastModifiedBy>John Zink</cp:lastModifiedBy>
  <dcterms:created xsi:type="dcterms:W3CDTF">2017-10-13T11:57:28Z</dcterms:created>
  <dcterms:modified xsi:type="dcterms:W3CDTF">2020-04-24T23:43:34Z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0x010100C20D0E3B3C47E44FB01DE7C1D5B46F32</vt:lpwstr>
  </property>
</Properties>
</file>